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codeName="{C5BBEA04-B48B-DB03-FC8F-E18A6752861A}"/>
  <workbookPr codeName="ThisWorkbook" defaultThemeVersion="124226"/>
  <mc:AlternateContent xmlns:mc="http://schemas.openxmlformats.org/markup-compatibility/2006">
    <mc:Choice Requires="x15">
      <x15ac:absPath xmlns:x15ac="http://schemas.microsoft.com/office/spreadsheetml/2010/11/ac" url="https://nationalturkeyfederation-my.sharepoint.com/personal/bbreeding_turkeyfed_org/Documents/Desktop/"/>
    </mc:Choice>
  </mc:AlternateContent>
  <xr:revisionPtr revIDLastSave="0" documentId="8_{5F6FE4BA-6BD3-414F-91D1-38C30422CDCA}" xr6:coauthVersionLast="47" xr6:coauthVersionMax="47" xr10:uidLastSave="{00000000-0000-0000-0000-000000000000}"/>
  <bookViews>
    <workbookView xWindow="-120" yWindow="-120" windowWidth="29040" windowHeight="15840" firstSheet="1" activeTab="4" xr2:uid="{00000000-000D-0000-FFFF-FFFF00000000}"/>
  </bookViews>
  <sheets>
    <sheet name="Revised Overview" sheetId="1" state="hidden" r:id="rId1"/>
    <sheet name="1. Audit Entry Form" sheetId="2" r:id="rId2"/>
    <sheet name="2. Audit Cover Sheet" sheetId="3" r:id="rId3"/>
    <sheet name="3. Mgment - Training - Programs" sheetId="4" r:id="rId4"/>
    <sheet name="4. On-Farm BMP" sheetId="5" r:id="rId5"/>
  </sheets>
  <definedNames>
    <definedName name="_xlnm.Print_Area" localSheetId="2">'2. Audit Cover Sheet'!$A$1:$N$35</definedName>
    <definedName name="_xlnm.Print_Area" localSheetId="3">'3. Mgment - Training - Programs'!$A$1:$I$16</definedName>
    <definedName name="_xlnm.Print_Area" localSheetId="4">'4. On-Farm BMP'!$A$1:$I$19</definedName>
    <definedName name="_xlnm.Print_Titles" localSheetId="3">'3. Mgment - Training - Programs'!$1:$1</definedName>
    <definedName name="_xlnm.Print_Titles" localSheetId="4">'4. On-Farm BMP'!$1:$1</definedName>
    <definedName name="Z_021C8937_E5DC_4EEC_B1B0_5D0A045D3A93_.wvu.Cols" localSheetId="3" hidden="1">'3. Mgment - Training - Programs'!$E:$G,'3. Mgment - Training - Programs'!$L:$O</definedName>
    <definedName name="Z_021C8937_E5DC_4EEC_B1B0_5D0A045D3A93_.wvu.Cols" localSheetId="4" hidden="1">'4. On-Farm BMP'!$E:$G,'4. On-Farm BMP'!$M:$M</definedName>
    <definedName name="Z_021C8937_E5DC_4EEC_B1B0_5D0A045D3A93_.wvu.PrintArea" localSheetId="2" hidden="1">'2. Audit Cover Sheet'!$A$1:$N$34</definedName>
    <definedName name="Z_021C8937_E5DC_4EEC_B1B0_5D0A045D3A93_.wvu.PrintArea" localSheetId="3" hidden="1">'3. Mgment - Training - Programs'!$A$1:$I$16</definedName>
    <definedName name="Z_021C8937_E5DC_4EEC_B1B0_5D0A045D3A93_.wvu.PrintArea" localSheetId="4" hidden="1">'4. On-Farm BMP'!$A$1:$I$16</definedName>
    <definedName name="Z_021C8937_E5DC_4EEC_B1B0_5D0A045D3A93_.wvu.PrintTitles" localSheetId="3" hidden="1">'3. Mgment - Training - Programs'!$1:$1</definedName>
    <definedName name="Z_021C8937_E5DC_4EEC_B1B0_5D0A045D3A93_.wvu.PrintTitles" localSheetId="4" hidden="1">'4. On-Farm BMP'!$1:$1</definedName>
    <definedName name="Z_1F1C7B1E_6480_443B_8699_8DB4E2051728_.wvu.Cols" localSheetId="3" hidden="1">'3. Mgment - Training - Programs'!$E:$G,'3. Mgment - Training - Programs'!$L:$O</definedName>
    <definedName name="Z_1F1C7B1E_6480_443B_8699_8DB4E2051728_.wvu.Cols" localSheetId="4" hidden="1">'4. On-Farm BMP'!$E:$G,'4. On-Farm BMP'!$M:$M</definedName>
    <definedName name="Z_1F1C7B1E_6480_443B_8699_8DB4E2051728_.wvu.PrintArea" localSheetId="2" hidden="1">'2. Audit Cover Sheet'!$A$1:$N$34</definedName>
    <definedName name="Z_1F1C7B1E_6480_443B_8699_8DB4E2051728_.wvu.PrintArea" localSheetId="3" hidden="1">'3. Mgment - Training - Programs'!$A$1:$I$16</definedName>
    <definedName name="Z_1F1C7B1E_6480_443B_8699_8DB4E2051728_.wvu.PrintArea" localSheetId="4" hidden="1">'4. On-Farm BMP'!$A$1:$I$16</definedName>
    <definedName name="Z_1F1C7B1E_6480_443B_8699_8DB4E2051728_.wvu.PrintTitles" localSheetId="3" hidden="1">'3. Mgment - Training - Programs'!$1:$1</definedName>
    <definedName name="Z_1F1C7B1E_6480_443B_8699_8DB4E2051728_.wvu.PrintTitles" localSheetId="4" hidden="1">'4. On-Farm BMP'!$1:$1</definedName>
    <definedName name="Z_C62255E3_4BBD_4D52_9A28_B09036565113_.wvu.Cols" localSheetId="3" hidden="1">'3. Mgment - Training - Programs'!$E:$G,'3. Mgment - Training - Programs'!$L:$O</definedName>
    <definedName name="Z_C62255E3_4BBD_4D52_9A28_B09036565113_.wvu.Cols" localSheetId="4" hidden="1">'4. On-Farm BMP'!$E:$G,'4. On-Farm BMP'!$M:$M</definedName>
    <definedName name="Z_C62255E3_4BBD_4D52_9A28_B09036565113_.wvu.PrintArea" localSheetId="2" hidden="1">'2. Audit Cover Sheet'!$A$1:$N$34</definedName>
    <definedName name="Z_C62255E3_4BBD_4D52_9A28_B09036565113_.wvu.PrintArea" localSheetId="3" hidden="1">'3. Mgment - Training - Programs'!$A$1:$I$16</definedName>
    <definedName name="Z_C62255E3_4BBD_4D52_9A28_B09036565113_.wvu.PrintArea" localSheetId="4" hidden="1">'4. On-Farm BMP'!$A$1:$I$16</definedName>
    <definedName name="Z_C62255E3_4BBD_4D52_9A28_B09036565113_.wvu.PrintTitles" localSheetId="3" hidden="1">'3. Mgment - Training - Programs'!$1:$1</definedName>
    <definedName name="Z_C62255E3_4BBD_4D52_9A28_B09036565113_.wvu.PrintTitles" localSheetId="4" hidden="1">'4. On-Farm BMP'!$1:$1</definedName>
  </definedNames>
  <calcPr calcId="191029"/>
  <customWorkbookViews>
    <customWorkbookView name="Link_Tereasa_A - Personal View" guid="{021C8937-E5DC-4EEC-B1B0-5D0A045D3A93}" mergeInterval="0" personalView="1" maximized="1" windowWidth="1596" windowHeight="608" activeSheetId="3"/>
    <customWorkbookView name="temp - Personal View" guid="{C62255E3-4BBD-4D52-9A28-B09036565113}" mergeInterval="0" personalView="1" maximized="1" xWindow="1" yWindow="1" windowWidth="1362" windowHeight="492" activeSheetId="4"/>
    <customWorkbookView name="Windows User - Personal View" guid="{1F1C7B1E-6480-443B-8699-8DB4E2051728}" mergeInterval="0" personalView="1" maximized="1" xWindow="1" yWindow="1" windowWidth="1436" windowHeight="67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H40" i="2" s="1"/>
  <c r="D44" i="2" l="1"/>
  <c r="D43" i="2"/>
  <c r="D42" i="2"/>
  <c r="D41" i="2"/>
  <c r="D40" i="2"/>
  <c r="D39" i="2"/>
  <c r="D36" i="2"/>
  <c r="D37" i="2"/>
  <c r="D38" i="2"/>
  <c r="D35" i="2"/>
  <c r="D34" i="2"/>
  <c r="D33" i="2"/>
  <c r="D31" i="2"/>
  <c r="D32" i="2"/>
  <c r="D30" i="2"/>
  <c r="D29" i="2"/>
  <c r="D28" i="2"/>
  <c r="D27" i="2"/>
  <c r="D24" i="2"/>
  <c r="D25" i="2"/>
  <c r="D26" i="2"/>
  <c r="D23" i="2"/>
  <c r="F44" i="2"/>
  <c r="H44" i="2" s="1"/>
  <c r="D10" i="5"/>
  <c r="I3" i="5"/>
  <c r="H16" i="4" l="1"/>
  <c r="M26" i="2" l="1"/>
  <c r="H26" i="2" s="1"/>
  <c r="K25" i="3"/>
  <c r="I6" i="4"/>
  <c r="H6" i="4"/>
  <c r="D2" i="4"/>
  <c r="I19" i="5" l="1"/>
  <c r="I12" i="5"/>
  <c r="I14" i="5"/>
  <c r="I15" i="5"/>
  <c r="I16" i="5"/>
  <c r="I7" i="5"/>
  <c r="I8" i="5"/>
  <c r="I9" i="5"/>
  <c r="I4" i="5"/>
  <c r="I14" i="4"/>
  <c r="I15" i="4"/>
  <c r="I16" i="4"/>
  <c r="I10" i="4"/>
  <c r="I4" i="4"/>
  <c r="I5" i="4"/>
  <c r="K30" i="3"/>
  <c r="K29" i="3"/>
  <c r="K28" i="3"/>
  <c r="K27" i="3"/>
  <c r="K26" i="3"/>
  <c r="H19" i="5"/>
  <c r="I33" i="3" s="1"/>
  <c r="H12" i="5"/>
  <c r="H14" i="5"/>
  <c r="H15" i="5"/>
  <c r="H16" i="5"/>
  <c r="H7" i="5"/>
  <c r="H8" i="5"/>
  <c r="H9" i="5"/>
  <c r="H4" i="5"/>
  <c r="D38" i="1" l="1"/>
  <c r="C38" i="1"/>
  <c r="D28" i="1" l="1"/>
  <c r="D39" i="1"/>
  <c r="M44" i="2" l="1"/>
  <c r="F19" i="5"/>
  <c r="D11" i="4"/>
  <c r="D37" i="1"/>
  <c r="C37" i="1"/>
  <c r="D35" i="1" l="1"/>
  <c r="D36" i="1"/>
  <c r="D34" i="1"/>
  <c r="D5" i="5"/>
  <c r="D31" i="1"/>
  <c r="D32" i="1"/>
  <c r="D33" i="1"/>
  <c r="D30" i="1"/>
  <c r="D29" i="1"/>
  <c r="D25" i="1"/>
  <c r="D26" i="1"/>
  <c r="D27" i="1"/>
  <c r="H4" i="4"/>
  <c r="H5" i="4"/>
  <c r="D24" i="1"/>
  <c r="D23" i="1"/>
  <c r="D22" i="1"/>
  <c r="D19" i="1"/>
  <c r="D20" i="1"/>
  <c r="D18" i="1"/>
  <c r="D15" i="1" l="1"/>
  <c r="C27" i="1"/>
  <c r="C20" i="1"/>
  <c r="C19" i="1"/>
  <c r="F38" i="1" l="1"/>
  <c r="F21" i="1"/>
  <c r="C35" i="1"/>
  <c r="C36" i="1"/>
  <c r="C34" i="1"/>
  <c r="C31" i="1"/>
  <c r="C32" i="1"/>
  <c r="C33" i="1"/>
  <c r="C30" i="1"/>
  <c r="C29" i="1"/>
  <c r="C28" i="1"/>
  <c r="C25" i="1"/>
  <c r="C26" i="1"/>
  <c r="C24" i="1"/>
  <c r="C23" i="1"/>
  <c r="C22" i="1"/>
  <c r="I11" i="5" l="1"/>
  <c r="H11" i="5"/>
  <c r="I6" i="5"/>
  <c r="H6" i="5"/>
  <c r="H3" i="5"/>
  <c r="H14" i="4"/>
  <c r="H15" i="4"/>
  <c r="I12" i="4"/>
  <c r="H12" i="4"/>
  <c r="I9" i="4"/>
  <c r="H10" i="4"/>
  <c r="H9" i="4"/>
  <c r="I3" i="4"/>
  <c r="H3" i="4"/>
  <c r="D21" i="3"/>
  <c r="E19" i="3"/>
  <c r="L17" i="3"/>
  <c r="C17" i="3"/>
  <c r="L15" i="3"/>
  <c r="C15" i="3"/>
  <c r="L13" i="3"/>
  <c r="B13" i="3"/>
  <c r="D2" i="5" l="1"/>
  <c r="I28" i="3" s="1"/>
  <c r="I27" i="3"/>
  <c r="D8" i="4"/>
  <c r="A28" i="1"/>
  <c r="A18" i="1"/>
  <c r="B34" i="1"/>
  <c r="B30" i="1"/>
  <c r="B28" i="1"/>
  <c r="B24" i="1"/>
  <c r="B22" i="1"/>
  <c r="B18" i="1"/>
  <c r="M40" i="2"/>
  <c r="M41" i="2"/>
  <c r="H41" i="2" s="1"/>
  <c r="M42" i="2"/>
  <c r="H42" i="2" s="1"/>
  <c r="M39" i="2"/>
  <c r="H39" i="2" s="1"/>
  <c r="M30" i="2"/>
  <c r="H30" i="2" s="1"/>
  <c r="M31" i="2"/>
  <c r="H31" i="2" s="1"/>
  <c r="M32" i="2"/>
  <c r="H32" i="2" s="1"/>
  <c r="M43" i="2"/>
  <c r="H43" i="2" s="1"/>
  <c r="M36" i="2"/>
  <c r="H36" i="2" s="1"/>
  <c r="M37" i="2"/>
  <c r="H37" i="2" s="1"/>
  <c r="M38" i="2"/>
  <c r="H38" i="2" s="1"/>
  <c r="M35" i="2"/>
  <c r="H35" i="2" s="1"/>
  <c r="M34" i="2"/>
  <c r="H34" i="2" s="1"/>
  <c r="M33" i="2"/>
  <c r="H33" i="2" s="1"/>
  <c r="H4" i="1"/>
  <c r="E26" i="1" l="1"/>
  <c r="E25" i="1"/>
  <c r="E24" i="1"/>
  <c r="E27" i="1"/>
  <c r="H7" i="1"/>
  <c r="E32" i="1" s="1"/>
  <c r="I29" i="3"/>
  <c r="M29" i="3" s="1"/>
  <c r="H8" i="1"/>
  <c r="E38" i="1" s="1"/>
  <c r="I30" i="3"/>
  <c r="M30" i="3" s="1"/>
  <c r="I25" i="3"/>
  <c r="F16" i="4"/>
  <c r="I26" i="3"/>
  <c r="F9" i="5"/>
  <c r="K31" i="3"/>
  <c r="M27" i="3"/>
  <c r="F15" i="4"/>
  <c r="E33" i="1"/>
  <c r="F6" i="5"/>
  <c r="F7" i="5"/>
  <c r="F8" i="5"/>
  <c r="M29" i="2"/>
  <c r="H29" i="2" s="1"/>
  <c r="M28" i="2"/>
  <c r="H28" i="2" s="1"/>
  <c r="M27" i="2"/>
  <c r="H27" i="2" s="1"/>
  <c r="M24" i="2"/>
  <c r="H24" i="2" s="1"/>
  <c r="M25" i="2"/>
  <c r="H25" i="2" s="1"/>
  <c r="M23" i="2"/>
  <c r="H23" i="2" s="1"/>
  <c r="C18" i="1"/>
  <c r="F14" i="4"/>
  <c r="H3" i="1"/>
  <c r="F14" i="5"/>
  <c r="E31" i="1" l="1"/>
  <c r="E37" i="1"/>
  <c r="E39" i="1"/>
  <c r="E30" i="1"/>
  <c r="E22" i="1"/>
  <c r="E23" i="1"/>
  <c r="E34" i="1"/>
  <c r="E35" i="1"/>
  <c r="E36" i="1"/>
  <c r="M26" i="3"/>
  <c r="F10" i="4"/>
  <c r="F4" i="5"/>
  <c r="M1" i="5"/>
  <c r="M2" i="4" s="1"/>
  <c r="H6" i="1"/>
  <c r="F3" i="4"/>
  <c r="H2" i="1"/>
  <c r="E21" i="1" s="1"/>
  <c r="F9" i="4"/>
  <c r="F12" i="4"/>
  <c r="F3" i="5"/>
  <c r="F12" i="5"/>
  <c r="M1" i="4"/>
  <c r="F11" i="5"/>
  <c r="F37" i="1" l="1"/>
  <c r="F39" i="1"/>
  <c r="F20" i="1"/>
  <c r="F25" i="1"/>
  <c r="F26" i="1"/>
  <c r="F19" i="1"/>
  <c r="F27" i="1"/>
  <c r="E20" i="1"/>
  <c r="E19" i="1"/>
  <c r="E29" i="1"/>
  <c r="M3" i="4"/>
  <c r="G19" i="5" s="1"/>
  <c r="M28" i="3"/>
  <c r="E28" i="1"/>
  <c r="E6" i="1"/>
  <c r="F6" i="1" s="1"/>
  <c r="H11" i="1"/>
  <c r="E2" i="1"/>
  <c r="E18" i="1"/>
  <c r="F36" i="1"/>
  <c r="F34" i="1"/>
  <c r="F29" i="1"/>
  <c r="F32" i="1"/>
  <c r="F31" i="1"/>
  <c r="F35" i="1"/>
  <c r="F33" i="1"/>
  <c r="F30" i="1"/>
  <c r="F28" i="1"/>
  <c r="F23" i="1"/>
  <c r="F22" i="1"/>
  <c r="F24" i="1"/>
  <c r="F18" i="1"/>
  <c r="E11" i="1"/>
  <c r="D16" i="1" s="1"/>
  <c r="E8" i="4"/>
  <c r="E2" i="4"/>
  <c r="E11" i="4"/>
  <c r="G16" i="4" l="1"/>
  <c r="G4" i="5"/>
  <c r="G11" i="5"/>
  <c r="G14" i="5"/>
  <c r="G7" i="5"/>
  <c r="G9" i="5"/>
  <c r="G9" i="4"/>
  <c r="G3" i="4"/>
  <c r="G15" i="4"/>
  <c r="G3" i="5"/>
  <c r="G6" i="5"/>
  <c r="G10" i="4"/>
  <c r="G8" i="5"/>
  <c r="G14" i="4"/>
  <c r="G12" i="5"/>
  <c r="G12" i="4"/>
  <c r="M25" i="3"/>
  <c r="I31" i="3"/>
  <c r="M31" i="3" s="1"/>
  <c r="F2" i="1"/>
  <c r="F11" i="1" s="1"/>
  <c r="I2" i="1"/>
  <c r="I7" i="1"/>
  <c r="I6" i="1"/>
  <c r="I4" i="1"/>
  <c r="I8" i="1"/>
  <c r="I3" i="1"/>
  <c r="I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Link_Tereasa_A</author>
  </authors>
  <commentList>
    <comment ref="H1" authorId="0" shapeId="0" xr:uid="{00000000-0006-0000-0300-000001000000}">
      <text>
        <r>
          <rPr>
            <b/>
            <sz val="8"/>
            <color indexed="81"/>
            <rFont val="Tahoma"/>
            <family val="2"/>
          </rPr>
          <t>Link_Tereasa_A:</t>
        </r>
        <r>
          <rPr>
            <sz val="8"/>
            <color indexed="81"/>
            <rFont val="Tahoma"/>
            <family val="2"/>
          </rPr>
          <t xml:space="preserve">
Enter in your score for each item in the blue shaded box. Comment if points are deducted
</t>
        </r>
      </text>
    </comment>
  </commentList>
</comments>
</file>

<file path=xl/sharedStrings.xml><?xml version="1.0" encoding="utf-8"?>
<sst xmlns="http://schemas.openxmlformats.org/spreadsheetml/2006/main" count="217" uniqueCount="190">
  <si>
    <t>Area</t>
  </si>
  <si>
    <t>Guideline</t>
  </si>
  <si>
    <t>Measurement\Verification</t>
  </si>
  <si>
    <t>Max Score</t>
  </si>
  <si>
    <t>Facility Score</t>
  </si>
  <si>
    <t>Comments</t>
  </si>
  <si>
    <t>Designated person or management group in charge of animal welfare practices.</t>
  </si>
  <si>
    <t>Identify designated person or management group</t>
  </si>
  <si>
    <t>Adequate access for all birds.</t>
  </si>
  <si>
    <t xml:space="preserve">Maintain well-being </t>
  </si>
  <si>
    <t>Veterinary care should be available</t>
  </si>
  <si>
    <t>Health</t>
  </si>
  <si>
    <t>Biosecurity</t>
  </si>
  <si>
    <t>Ventilation</t>
  </si>
  <si>
    <t>Housing Condition</t>
  </si>
  <si>
    <t>On-Farm Best Practices</t>
  </si>
  <si>
    <t>Nutrition and Feeding</t>
  </si>
  <si>
    <t>Proportion of All Audit Points Assigned in This AREA</t>
  </si>
  <si>
    <t>Comfort and Shelter</t>
  </si>
  <si>
    <t>Possible Points for Area</t>
  </si>
  <si>
    <t>Possible Points for Item</t>
  </si>
  <si>
    <t>Points For This Single Item are % of ALL AUDIT POINTS</t>
  </si>
  <si>
    <t>Each Area is This % Of All Points on Audit</t>
  </si>
  <si>
    <t>Proportion of Area Points Assigned to This Single Item</t>
  </si>
  <si>
    <t>Proportion of All Audit Points Assigned to This Single Item</t>
  </si>
  <si>
    <t>Training</t>
  </si>
  <si>
    <t>Programs</t>
  </si>
  <si>
    <t>Management</t>
  </si>
  <si>
    <t>Management, Training and Programs</t>
  </si>
  <si>
    <t>Points for This Single Item are % of Audit Points for Area</t>
  </si>
  <si>
    <t>CATEGORY</t>
  </si>
  <si>
    <t>Mgmt</t>
  </si>
  <si>
    <t>BMP</t>
  </si>
  <si>
    <t>TL</t>
  </si>
  <si>
    <t>Possible Points for Category</t>
  </si>
  <si>
    <t>Category</t>
  </si>
  <si>
    <t>Each Category is This % of All Points on Audit</t>
  </si>
  <si>
    <t>TOTAL POINTS - check against each item</t>
  </si>
  <si>
    <t>Score check should = 0</t>
  </si>
  <si>
    <t>TOTAL POINTS ON AUDIT</t>
  </si>
  <si>
    <t>Individual Audit Item</t>
  </si>
  <si>
    <t>AREA</t>
  </si>
  <si>
    <t>NATIONAL TURKEY FEDERATION</t>
  </si>
  <si>
    <t>The following checklist is provided to assist turkey companies in complying with the Animal Welfare Guidelines recommended by the National Turkey Federation and voluntarily adopted by this Company.</t>
  </si>
  <si>
    <t>Audit Date:</t>
  </si>
  <si>
    <t>Company Address:</t>
  </si>
  <si>
    <t>Company Phone:</t>
  </si>
  <si>
    <t>Company Contact:</t>
  </si>
  <si>
    <t>Position:</t>
  </si>
  <si>
    <t>Company:</t>
  </si>
  <si>
    <t>This audit applies to the following Company, including the listed complexes and/or facilities:</t>
  </si>
  <si>
    <t>List Complexes/Facilities Used in Audit:</t>
  </si>
  <si>
    <t>On-Farm Best Management Practices</t>
  </si>
  <si>
    <t>Maximum Score</t>
  </si>
  <si>
    <t>Percent</t>
  </si>
  <si>
    <t>TOTALS</t>
  </si>
  <si>
    <t>Audit Date</t>
  </si>
  <si>
    <t>Company Phone</t>
  </si>
  <si>
    <t>Contact Position</t>
  </si>
  <si>
    <t>List of Complexes or Facilities in Audit</t>
  </si>
  <si>
    <t>Auditor and Title</t>
  </si>
  <si>
    <t>Auditor Name and Title:</t>
  </si>
  <si>
    <t>AUTO FAIL ITEM</t>
  </si>
  <si>
    <t>SCORE CHECK</t>
  </si>
  <si>
    <t>AUDIT ITEM:</t>
  </si>
  <si>
    <t>3.0  Programs</t>
  </si>
  <si>
    <t>3.2  Health</t>
  </si>
  <si>
    <t>3.3  Biosecurity</t>
  </si>
  <si>
    <t>4.0  Nutrition and Feeding</t>
  </si>
  <si>
    <t>5.0  Comfort &amp; Shelter</t>
  </si>
  <si>
    <t>5.1  Housing Condition</t>
  </si>
  <si>
    <t>5.3  Ventilation</t>
  </si>
  <si>
    <t>6.0  On-Farm Best Practices</t>
  </si>
  <si>
    <t>2.2  Euthanasia Training and Documentation</t>
  </si>
  <si>
    <t>3.1  Emergency Response Plan</t>
  </si>
  <si>
    <t>Ventilation systems provide quality air; noxious gases are minimized.</t>
  </si>
  <si>
    <t xml:space="preserve">Verify system to provide ventilation.  Ammonia standard is less than 25 ppm and measured at bird level. Auditor will measure ammonia with mutually agreed upon equipment.  </t>
  </si>
  <si>
    <t>Litter Moisture not excessive</t>
  </si>
  <si>
    <t>No willful acts of abuse are tolerated</t>
  </si>
  <si>
    <t>% OF POINTS ALLOWED</t>
  </si>
  <si>
    <t>YOUR SCORE</t>
  </si>
  <si>
    <t>Pest control program should be in place.</t>
  </si>
  <si>
    <t>6.1  Inspection/Record keeping</t>
  </si>
  <si>
    <r>
      <t xml:space="preserve">Throughout the course of the audit no willful acts of abuse are observed.  This includes but is not limited to kicking, throwing, or hitting birds.  </t>
    </r>
    <r>
      <rPr>
        <b/>
        <u/>
        <sz val="10"/>
        <rFont val="Arial"/>
        <family val="2"/>
      </rPr>
      <t>THIS IS A MAJOR NON-CONFORMANCE AND WILL RESULT IN AUTOMATIC FAILURE OF THE AUDIT.</t>
    </r>
  </si>
  <si>
    <t>Turkey On-Farm Animal Care Audit Checklist</t>
  </si>
  <si>
    <t>1.0 Management</t>
  </si>
  <si>
    <t>2.0 Training</t>
  </si>
  <si>
    <t>Roaming Space</t>
  </si>
  <si>
    <t>2.1  Poultry Welfare Training and Documentation</t>
  </si>
  <si>
    <t>1.3  Adequate Diet and Nutrition</t>
  </si>
  <si>
    <t>3.4  Feed Withdrawal </t>
  </si>
  <si>
    <t>Company has lighting program in place that promotes turkey well being.</t>
  </si>
  <si>
    <t>Automatic Failure Items</t>
  </si>
  <si>
    <t>7.1 Acts of Willful Abuse</t>
  </si>
  <si>
    <t>7.0 Automatic Failure Items</t>
  </si>
  <si>
    <t>7.1  Acts of Willful Abuse</t>
  </si>
  <si>
    <t>Gait Scoring</t>
  </si>
  <si>
    <t>6.5 Gait Scoring</t>
  </si>
  <si>
    <t>6.3  Lighting Program</t>
  </si>
  <si>
    <t>6.2  On-Farm Euthanasia</t>
  </si>
  <si>
    <t>5.4  Litter Moisture</t>
  </si>
  <si>
    <t>5.2  Pest Control</t>
  </si>
  <si>
    <t>4.2  Access to Feed</t>
  </si>
  <si>
    <t>4.1  Access to Drinking Water</t>
  </si>
  <si>
    <t>Veterinary Care</t>
  </si>
  <si>
    <t>Adequate Diet and Nutrition</t>
  </si>
  <si>
    <t>Euthanasia Training and Documentation</t>
  </si>
  <si>
    <t>Emergency Response Plan</t>
  </si>
  <si>
    <t>Feed Withdrawal</t>
  </si>
  <si>
    <t>Access to Drinking Water</t>
  </si>
  <si>
    <t>Access to Feed</t>
  </si>
  <si>
    <t>Pest Control</t>
  </si>
  <si>
    <t>Litter Moisture</t>
  </si>
  <si>
    <t>Inspection/Record Keeping</t>
  </si>
  <si>
    <t>On-Farm Euthanasia</t>
  </si>
  <si>
    <t>Lighting Program</t>
  </si>
  <si>
    <t>Acts of Willful Abuse - Enter in "Yes" if Observed</t>
  </si>
  <si>
    <t>AUDITOR COMMENTS</t>
  </si>
  <si>
    <t>1.4 Animal Abuse Reporting</t>
  </si>
  <si>
    <t>Animal Abuse Reporting</t>
  </si>
  <si>
    <t>Poultry Welfare Training and Documentation</t>
  </si>
  <si>
    <t>Commercial Turkey Production</t>
  </si>
  <si>
    <t>USE ONLY THE GREEN SHADED AREAS FOR AUDIT INFORMATION ENTRY. USE THE TAB KEY TO MOVE FROM FIELD TO FIELD  HORIZONTALLY. USE THE ENTER KEY TO MOVE FROM FIELD TO FIELD VERTICALLY.</t>
  </si>
  <si>
    <t>SECTION 1</t>
  </si>
  <si>
    <t>Complete the Company information in Section 1</t>
  </si>
  <si>
    <t>SECTION 2</t>
  </si>
  <si>
    <t>Complete the audit scoring and comments in Section 2 ON THIS PAGE. Blank forms can be printed and used manually.</t>
  </si>
  <si>
    <t>Enter in the audit score for each item - and any comments to the right in the "AUDITOR COMMENTS" section</t>
  </si>
  <si>
    <t>All cells in the "Score Check" column should read "Score OK" if there are no math errors.</t>
  </si>
  <si>
    <t>All scores and comments will show up on the printable sections of the audit (Tabs 3, 4) as well as the Company information and summary on the Cover Sheet (Tab 2)</t>
  </si>
  <si>
    <t>Print pages on the following tabs: 2. Cover Sheet, 3. Mgment - Training - Programs and 4. On-Farm BMP. Print ranges are set up, select your printer.</t>
  </si>
  <si>
    <t>Company Name</t>
  </si>
  <si>
    <t>Company Address (Street, City, State)</t>
  </si>
  <si>
    <t>Company Contact Person</t>
  </si>
  <si>
    <t>ASSIGNED SCORE</t>
  </si>
  <si>
    <t xml:space="preserve">Run MACRO "Ctrl+c" to clear this worksheet. </t>
  </si>
  <si>
    <t>Select "File - Save As" to save this file to your personal folder.</t>
  </si>
  <si>
    <t>TURKEY MEAT BIRD ANIMAL CARE AUDIT CHECKLIST</t>
  </si>
  <si>
    <t>Review training program and verify that initial and annual employee and contractor training is documented. Training needs to include topics of "General Health and Welfare" and "Bird Handling".</t>
  </si>
  <si>
    <t>1.1  Management commitment to welfare</t>
  </si>
  <si>
    <t>Feed formulated to prevent predictable signs of nutritional deficiency and to promote good health and desired production.</t>
  </si>
  <si>
    <t>1.2  Veterinary Care</t>
  </si>
  <si>
    <t>IF THE AUDITOR OBSERVES A WILLFUL ACT OF ABUSE, RECORD AS "YES" UNDER ITEM 7.1. The Audit stops at that point.  If no auto-fail items are observed, mark "NO".</t>
  </si>
  <si>
    <t>AUTO FAIL WAS RECORDED DUE TO MAJOR NON-CONFORMANCE:</t>
  </si>
  <si>
    <t>(Will only fill in if an auto failure occurred)</t>
  </si>
  <si>
    <r>
      <t xml:space="preserve">Documented training program for any person handling live birds. </t>
    </r>
    <r>
      <rPr>
        <i/>
        <sz val="10"/>
        <rFont val="Arial"/>
        <family val="2"/>
      </rPr>
      <t>The person(s) should be trained prior to handling birds and at least once per calendar year thereafter.</t>
    </r>
  </si>
  <si>
    <t>Management Commitment to Welfare</t>
  </si>
  <si>
    <t>In the absence of disease, no more than 3% of hens or 7% of toms in the barn show difficulty walking (walking with a limp, but being able to walk at least 5 feet.)</t>
  </si>
  <si>
    <t>Birds that are unable to reach food and water, are severely injured, or have broken bones must be euthanized.   Such birds should be euthanized after daily inspection.</t>
  </si>
  <si>
    <t>Litter (a sampling of five locations located in the middle of the house, not directly under a feeder or drinker) is loosely compacted in the hand when squeezed; birds are not excessively wet or dirty. Exception: Use of evaporative misters for cooling of birds in hot weather may cause caked litter and/or dirty birds. This is allowed.</t>
  </si>
  <si>
    <t>Birds have access to drinking water except during loading, vaccination or performing handling tasks.</t>
  </si>
  <si>
    <t>1.41 Corrective Actions</t>
  </si>
  <si>
    <t>If company has a reported abuse or welfare concern, there must be a documented corrective action.</t>
  </si>
  <si>
    <r>
      <t xml:space="preserve">Review training program and verify that initial and annual employee and contractor training is documented. Euthanasia method must be AVMA approved. </t>
    </r>
    <r>
      <rPr>
        <i/>
        <sz val="10"/>
        <rFont val="Arial"/>
        <family val="2"/>
      </rPr>
      <t>The person(s) should be trained prior to handling birds and at least once per calendar year thereafter.</t>
    </r>
  </si>
  <si>
    <t xml:space="preserve">Adequate space allowance is determined by compliance with the following outcome-based elements: gait scoring (6.5), litter moisture (5.4), and ventilation/ammonia (5.3). If all 3 criteria are acceptable, all space allowance points should be awarded. or 0 points if any one is not met. </t>
  </si>
  <si>
    <t>The following sliding scale is used to score each poultry house observed. To calculate the Euthanasia criterion score for the audit, average all the houses’ scores. However, if any individual poultry house receives a zero, that results in automatic audit failure. a) 70 points: No birds observed that require euthanasia. b) 35 points: 1 bird/3000 birds or fewer observed that require euthanasia c) 0 points: Greater than 1 bird/3000 observed that require euthanasia</t>
  </si>
  <si>
    <t>6.21 Euthanasia Point Scale</t>
  </si>
  <si>
    <t>N/A</t>
  </si>
  <si>
    <t>6.51 Gait Scoring Guidance</t>
  </si>
  <si>
    <t xml:space="preserve">3.15  Emergency Ventilation </t>
  </si>
  <si>
    <t xml:space="preserve">Company should have a written plan for emergency response and recovery, including but not limited to structural damage, natural disasters, live bird transportation emergencies and utility outages.   </t>
  </si>
  <si>
    <t xml:space="preserve">Company should have a written emergency ventilation program which includes system or procedure to provide adequate ventilation in the event of power failure. </t>
  </si>
  <si>
    <t xml:space="preserve">If applicable, include in score for 1.4. Verify documented investigation and corrective actions (if needed), at a minimum retraining of offenders if complaint is substantiated </t>
  </si>
  <si>
    <t>Verify company program and implementation. Verify that the company/facility has a pest control program though either a written program or records of a pest control service. Confirm on farm implementation by observing baiting or bait stations as indicated by the program. The auditor is not to judge if the pest control program is adequate.</t>
  </si>
  <si>
    <t>-</t>
  </si>
  <si>
    <t xml:space="preserve">Birds have access to drinkers and appear to be well hydrated. The number of operational drinkers available is in compliance with the company guidelines. The auditor should focus on his/her observations that the turkeys are not hungry or thirsty by crowding the feeders and drinkers. Bird behavior should not indicate birds do not have adequate access to food or water. This can also be verified by normal or expected growth rates. </t>
  </si>
  <si>
    <t>Protects birds from anticipated adverse environmental conditions.</t>
  </si>
  <si>
    <t xml:space="preserve">Inspect flocks and barns twice daily. </t>
  </si>
  <si>
    <t>Verification of barn inspection can be confirmed by up-to-date mortality records; mortality is removed twice daily.  In absence of disease, greater than .025% (1/3000) decomposing carcasses per house is not acceptable and will result in total loss of points.</t>
  </si>
  <si>
    <t>Verify company has lighting program in place including a minimum 4 hours of dark/reduced light. For example, check lighting clock on the farm to verify it matches the company's lighting program.  Turkeys can become agitated or excited during complete darkness and may sometimes pileup on each other and smother some of the flock. To reduce this risk some facilities may use a reduced or very low level of light as opposed to complete darkness. This is an acceptable lighting program.</t>
  </si>
  <si>
    <t>6.4 Space Allowance</t>
  </si>
  <si>
    <t>Birds free to roam throughout the growing area &amp; express normal behaviors. Birds can stand up, sit down and spread their wings</t>
  </si>
  <si>
    <t xml:space="preserve">The producer must have performed the daily inspection of the barn before the evaluation, and any birds that are unable to walk must have been humanely and immediately euthanized. Slowly walk through a representative 1/3 of the barn and record the number of birds that walk with a limp making awkward movements, but that are still able to walk at least 5 feet. </t>
  </si>
  <si>
    <t>Verify that birds are not being adversely affected by housing conditions, and are protected from predators and unfavorable environmental conditions as specified by the program.</t>
  </si>
  <si>
    <t>This item is to be scored as pass or fail (50 or zero).Gait scoring should not be done on flocks within two week of processing, and in heavy toms greater than 16 weeks of age to minimize potential injury to the birds. Flocks less than two weeks of age should not be gait scored. Gait scoring is to be done by walking about 1/3 of the barn within 10 -15 feet of the side walls, typically between a feed line and the side wall. Flocks with written diagnosis of a disease that causes lameness, such as turkey arthritis reovirus, from a veterinarian of record should not be gait scored.</t>
  </si>
  <si>
    <t>Diet reviewed by professional turkey nutritionist. Examples of this could be a letter from the nutrition company or nutritionist stating their role in formulation and review of diets or their CV/resume.</t>
  </si>
  <si>
    <t>Company must have a process, by which employees, contractors and contract growers are able to anonymously report abuse or welfare concerns.</t>
  </si>
  <si>
    <t>Verify the Company has a process or method for anonymously reporting abuse and welfare concerns, and that this is known to employees/contractors/contract growers through their welfare policy and/or training programs.</t>
  </si>
  <si>
    <t>Documented training program for any person performing euthanasia. Initial training must include a hands-on demonstration.</t>
  </si>
  <si>
    <t xml:space="preserve">Verify the company has a written plan. Verify that employees/contractors/contract growers have access to emergency contacts' phone numbers and that contact names &amp; numbers are up to date.  </t>
  </si>
  <si>
    <t xml:space="preserve">A disease prevention program is followed. Program specifies that mortality in excess of 1/1000 birds (.1%) without obvious cause will be investigated. </t>
  </si>
  <si>
    <t>A written biosecurity program with defined procedures is in place. Company program follows NPIP biosecurity standards.</t>
  </si>
  <si>
    <t>Verify biosecurity program (excluding the pest control program) is documented and followed.</t>
  </si>
  <si>
    <t>Company/Processor must have written program describing feed withdrawal communication process with grower. Scheduled feed withdrawal should not exceed 12 hours prior to loading.</t>
  </si>
  <si>
    <t xml:space="preserve">Verify presence of a working generator, operational curtain drops, or other methods of emergency ventilation. Verify documented checks of available generators are completed no less than twice per year (natural ventilation farms) or weekly (power ventilation farms). Verify curtain drops are operational no less than once per flock. </t>
  </si>
  <si>
    <t>Updated: Oct. 8, 2021</t>
  </si>
  <si>
    <t xml:space="preserve">Identify veterinarian, evidence of veterinary/client/patient relationship (VCPR).  Examples of this could be a listing of the company veterinarians (or whomever is responsible for writing prescriptions or flock health) on company letterhead, a signed flock health plan or a copy of a prescription by the vet for one of the companies flocks. </t>
  </si>
  <si>
    <t>Verify disease prevention program documentation for preventing, detecting, and treating illness (i.e.. Vaccination Program, Coccidiosis control program, etc.) and mortality tolerance level investigations.</t>
  </si>
  <si>
    <t xml:space="preserve">Birds have access to feed, except for during pre-market or pre-move feed withdrawals. The number of operational feeders available is in compliance with the company guidelines. The auditor should focus on his/her observations that the turkeys are not hungry or thirsty by crowding the feeders and drinkers. Bird behavior should not indicate birds do not have adequate access to food or water. This can also be verified by normal or expected growth rates. </t>
  </si>
  <si>
    <r>
      <t>Company approved euthanasia method is used. Methods need to be AVMA approved</t>
    </r>
    <r>
      <rPr>
        <i/>
        <sz val="10"/>
        <rFont val="Arial"/>
        <family val="2"/>
      </rPr>
      <t>.</t>
    </r>
    <r>
      <rPr>
        <sz val="10"/>
        <rFont val="Arial"/>
        <family val="2"/>
      </rPr>
      <t xml:space="preserve"> Ask caretaker to describe proper euthanasia technique or demonstrate with a cull bird. Award 0 points if caretaker/company representative cannot demonstrate or describe correct euthanasia process. Special attention should be paid to sidewalls, exhaust fans, and any dark areas. Birds injured since the last daily flock inspection should not be counted. If auditor cannot determine if a bird is recently injured, do not count that bird. Confirmation of death is required prior to carcass disposal. Presence of live birds in the final disposal area and live birds covered by dead birds at any point is a major non-conformance and will result in an automatic failure of the audit. See the accompanying sliding scale for point allocations.</t>
    </r>
    <r>
      <rPr>
        <b/>
        <u/>
        <sz val="10"/>
        <rFont val="Arial"/>
        <family val="2"/>
      </rPr>
      <t xml:space="preserve"> IF ALLOCATED POINTS ARE DETERMINED TO BE ZERO (0), THIS IS A MAJOR NON-CONFORMANCE AND WILL RESULT IN AUTOMATIC FAILURE OF THE AUDIT.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</si>
</sst>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0"/>
      <color theme="1"/>
      <name val="Arial"/>
      <family val="2"/>
    </font>
    <font>
      <b/>
      <sz val="14"/>
      <color theme="1"/>
      <name val="Arial"/>
      <family val="2"/>
    </font>
    <font>
      <sz val="14"/>
      <color theme="1"/>
      <name val="Arial"/>
      <family val="2"/>
    </font>
    <font>
      <sz val="8"/>
      <color indexed="81"/>
      <name val="Tahoma"/>
      <family val="2"/>
    </font>
    <font>
      <b/>
      <sz val="8"/>
      <color indexed="81"/>
      <name val="Tahoma"/>
      <family val="2"/>
    </font>
    <font>
      <i/>
      <sz val="11"/>
      <color theme="1"/>
      <name val="Calibri"/>
      <family val="2"/>
      <scheme val="minor"/>
    </font>
    <font>
      <sz val="11"/>
      <color rgb="FFFF0000"/>
      <name val="Calibri"/>
      <family val="2"/>
      <scheme val="minor"/>
    </font>
    <font>
      <b/>
      <u/>
      <sz val="11"/>
      <color theme="1"/>
      <name val="Calibri"/>
      <family val="2"/>
      <scheme val="minor"/>
    </font>
    <font>
      <sz val="8"/>
      <color theme="1"/>
      <name val="Calibri"/>
      <family val="2"/>
      <scheme val="minor"/>
    </font>
    <font>
      <sz val="7"/>
      <color theme="1"/>
      <name val="Calibri"/>
      <family val="2"/>
      <scheme val="minor"/>
    </font>
    <font>
      <sz val="12"/>
      <color theme="1"/>
      <name val="Calibri"/>
      <family val="2"/>
      <scheme val="minor"/>
    </font>
    <font>
      <b/>
      <sz val="14"/>
      <color theme="1"/>
      <name val="Calibri"/>
      <family val="2"/>
      <scheme val="minor"/>
    </font>
    <font>
      <b/>
      <u/>
      <sz val="14"/>
      <color rgb="FFFF0000"/>
      <name val="Calibri"/>
      <family val="2"/>
      <scheme val="minor"/>
    </font>
    <font>
      <sz val="18"/>
      <color theme="1"/>
      <name val="Calibri"/>
      <family val="2"/>
      <scheme val="minor"/>
    </font>
    <font>
      <b/>
      <u/>
      <sz val="12"/>
      <color theme="1"/>
      <name val="Calibri"/>
      <family val="2"/>
      <scheme val="minor"/>
    </font>
    <font>
      <b/>
      <sz val="11"/>
      <color rgb="FFFF0000"/>
      <name val="Calibri"/>
      <family val="2"/>
      <scheme val="minor"/>
    </font>
    <font>
      <b/>
      <sz val="14"/>
      <name val="Arial"/>
      <family val="2"/>
    </font>
    <font>
      <b/>
      <sz val="12"/>
      <name val="Arial"/>
      <family val="2"/>
    </font>
    <font>
      <sz val="10"/>
      <name val="Arial"/>
      <family val="2"/>
    </font>
    <font>
      <i/>
      <sz val="10"/>
      <name val="Arial"/>
      <family val="2"/>
    </font>
    <font>
      <b/>
      <u/>
      <sz val="10"/>
      <name val="Arial"/>
      <family val="2"/>
    </font>
    <font>
      <b/>
      <sz val="11"/>
      <name val="Calibri"/>
      <family val="2"/>
      <scheme val="minor"/>
    </font>
    <font>
      <b/>
      <sz val="16"/>
      <color rgb="FFFF0000"/>
      <name val="Calibri"/>
      <family val="2"/>
      <scheme val="minor"/>
    </font>
    <font>
      <b/>
      <sz val="10"/>
      <name val="Arial"/>
      <family val="2"/>
    </font>
    <font>
      <b/>
      <sz val="8"/>
      <name val="Arial"/>
      <family val="2"/>
    </font>
    <font>
      <b/>
      <strike/>
      <sz val="10"/>
      <name val="Arial"/>
      <family val="2"/>
    </font>
  </fonts>
  <fills count="19">
    <fill>
      <patternFill patternType="none"/>
    </fill>
    <fill>
      <patternFill patternType="gray125"/>
    </fill>
    <fill>
      <patternFill patternType="solid">
        <fgColor rgb="FFA6A6A6"/>
        <bgColor indexed="64"/>
      </patternFill>
    </fill>
    <fill>
      <patternFill patternType="solid">
        <fgColor theme="9"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0" fillId="0" borderId="0" xfId="0" applyAlignment="1">
      <alignment horizontal="center"/>
    </xf>
    <xf numFmtId="9" fontId="4" fillId="0" borderId="0" xfId="1" applyFont="1" applyAlignment="1" applyProtection="1">
      <alignment horizontal="center" wrapText="1"/>
    </xf>
    <xf numFmtId="9" fontId="0" fillId="0" borderId="0" xfId="0" applyNumberFormat="1" applyAlignment="1">
      <alignment horizontal="center"/>
    </xf>
    <xf numFmtId="9" fontId="0" fillId="0" borderId="0" xfId="1" applyFont="1" applyAlignment="1">
      <alignment horizontal="center"/>
    </xf>
    <xf numFmtId="1" fontId="0" fillId="0" borderId="0" xfId="0" applyNumberFormat="1" applyAlignment="1">
      <alignment horizontal="center"/>
    </xf>
    <xf numFmtId="0" fontId="2" fillId="0" borderId="0" xfId="0" applyFont="1" applyAlignment="1">
      <alignment wrapText="1"/>
    </xf>
    <xf numFmtId="0" fontId="2" fillId="0" borderId="0" xfId="0" applyFont="1" applyAlignment="1">
      <alignment horizontal="center" wrapText="1"/>
    </xf>
    <xf numFmtId="9" fontId="2" fillId="0" borderId="0" xfId="0" applyNumberFormat="1" applyFont="1" applyAlignment="1">
      <alignment horizontal="center" wrapText="1"/>
    </xf>
    <xf numFmtId="9" fontId="2" fillId="0" borderId="0" xfId="1" applyFont="1" applyAlignment="1">
      <alignment horizontal="center" wrapText="1"/>
    </xf>
    <xf numFmtId="0" fontId="0" fillId="8" borderId="0" xfId="0" applyFill="1"/>
    <xf numFmtId="0" fontId="0" fillId="10" borderId="0" xfId="0" applyFill="1"/>
    <xf numFmtId="0" fontId="0" fillId="11" borderId="2" xfId="0" applyFill="1" applyBorder="1"/>
    <xf numFmtId="0" fontId="0" fillId="13" borderId="2" xfId="0" applyFill="1" applyBorder="1"/>
    <xf numFmtId="0" fontId="0" fillId="9" borderId="2" xfId="0" applyFill="1" applyBorder="1"/>
    <xf numFmtId="0" fontId="0" fillId="12" borderId="2" xfId="0" applyFill="1" applyBorder="1"/>
    <xf numFmtId="0" fontId="0" fillId="7" borderId="2" xfId="0" applyFill="1" applyBorder="1"/>
    <xf numFmtId="0" fontId="0" fillId="5" borderId="2" xfId="0" applyFill="1" applyBorder="1"/>
    <xf numFmtId="0" fontId="0" fillId="10" borderId="3" xfId="0" applyFill="1" applyBorder="1" applyAlignment="1">
      <alignment horizontal="center"/>
    </xf>
    <xf numFmtId="0" fontId="0" fillId="11" borderId="3" xfId="0" applyFill="1" applyBorder="1" applyAlignment="1">
      <alignment horizontal="center"/>
    </xf>
    <xf numFmtId="0" fontId="0" fillId="10" borderId="4" xfId="0" applyFill="1" applyBorder="1" applyAlignment="1">
      <alignment horizontal="center"/>
    </xf>
    <xf numFmtId="0" fontId="0" fillId="11" borderId="4" xfId="0" applyFill="1" applyBorder="1" applyAlignment="1">
      <alignment horizontal="center"/>
    </xf>
    <xf numFmtId="0" fontId="0" fillId="13" borderId="3" xfId="0" applyFill="1" applyBorder="1" applyAlignment="1">
      <alignment horizontal="center"/>
    </xf>
    <xf numFmtId="0" fontId="0" fillId="13" borderId="5"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8" borderId="3" xfId="0" applyFill="1" applyBorder="1" applyAlignment="1">
      <alignment horizontal="center"/>
    </xf>
    <xf numFmtId="0" fontId="0" fillId="12" borderId="3" xfId="0" applyFill="1" applyBorder="1" applyAlignment="1">
      <alignment horizontal="center"/>
    </xf>
    <xf numFmtId="0" fontId="0" fillId="8" borderId="4" xfId="0" applyFill="1" applyBorder="1" applyAlignment="1">
      <alignment horizontal="center"/>
    </xf>
    <xf numFmtId="0" fontId="0" fillId="12" borderId="5"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11" fillId="0" borderId="0" xfId="0" applyFont="1"/>
    <xf numFmtId="0" fontId="13" fillId="0" borderId="0" xfId="0" applyFont="1" applyAlignment="1">
      <alignment horizontal="center"/>
    </xf>
    <xf numFmtId="0" fontId="10" fillId="6" borderId="8" xfId="0" applyFont="1" applyFill="1" applyBorder="1" applyAlignment="1" applyProtection="1">
      <alignment horizontal="center"/>
      <protection locked="0"/>
    </xf>
    <xf numFmtId="9" fontId="0" fillId="0" borderId="2" xfId="0" applyNumberFormat="1" applyBorder="1" applyAlignment="1">
      <alignment horizontal="center"/>
    </xf>
    <xf numFmtId="0" fontId="16" fillId="0" borderId="2" xfId="0" applyFont="1" applyBorder="1" applyAlignment="1">
      <alignment horizontal="center"/>
    </xf>
    <xf numFmtId="0" fontId="0" fillId="0" borderId="2" xfId="0" applyBorder="1" applyAlignment="1">
      <alignment horizontal="center"/>
    </xf>
    <xf numFmtId="9" fontId="1" fillId="0" borderId="2" xfId="1" applyFont="1" applyBorder="1" applyAlignment="1">
      <alignment horizontal="center"/>
    </xf>
    <xf numFmtId="9" fontId="1" fillId="0" borderId="0" xfId="1" applyFont="1" applyAlignment="1">
      <alignment horizontal="center"/>
    </xf>
    <xf numFmtId="0" fontId="0" fillId="0" borderId="0" xfId="0" applyProtection="1"/>
    <xf numFmtId="0" fontId="0" fillId="0" borderId="0" xfId="0" applyAlignment="1" applyProtection="1">
      <alignment horizontal="right"/>
    </xf>
    <xf numFmtId="0" fontId="0" fillId="0" borderId="0" xfId="0" applyFill="1" applyBorder="1" applyAlignment="1" applyProtection="1"/>
    <xf numFmtId="0" fontId="0" fillId="0" borderId="0" xfId="0" applyBorder="1" applyAlignment="1" applyProtection="1"/>
    <xf numFmtId="0" fontId="0" fillId="0" borderId="0" xfId="0" applyAlignment="1" applyProtection="1">
      <alignment wrapText="1"/>
    </xf>
    <xf numFmtId="0" fontId="2" fillId="0" borderId="0" xfId="0" applyFont="1" applyFill="1" applyBorder="1" applyAlignment="1" applyProtection="1">
      <alignment horizontal="left" wrapText="1"/>
    </xf>
    <xf numFmtId="0" fontId="2" fillId="17" borderId="3" xfId="0" applyFont="1" applyFill="1" applyBorder="1" applyAlignment="1" applyProtection="1">
      <alignment horizontal="center" wrapText="1"/>
    </xf>
    <xf numFmtId="0" fontId="0" fillId="16" borderId="2" xfId="0" applyFill="1" applyBorder="1" applyAlignment="1" applyProtection="1">
      <alignment horizontal="center"/>
    </xf>
    <xf numFmtId="9" fontId="12" fillId="0" borderId="2" xfId="0" applyNumberFormat="1" applyFont="1" applyBorder="1" applyAlignment="1" applyProtection="1">
      <alignment horizontal="center"/>
    </xf>
    <xf numFmtId="9" fontId="14" fillId="0" borderId="2" xfId="1" applyFont="1" applyBorder="1" applyAlignment="1" applyProtection="1">
      <alignment horizontal="center"/>
      <protection locked="0"/>
    </xf>
    <xf numFmtId="9" fontId="15" fillId="0" borderId="2" xfId="1" applyFont="1" applyBorder="1" applyAlignment="1" applyProtection="1">
      <alignment horizontal="center"/>
      <protection locked="0"/>
    </xf>
    <xf numFmtId="0" fontId="17" fillId="0" borderId="0" xfId="0" applyFont="1" applyProtection="1"/>
    <xf numFmtId="14" fontId="0" fillId="0" borderId="0" xfId="0" applyNumberFormat="1" applyProtection="1"/>
    <xf numFmtId="0" fontId="14" fillId="0" borderId="0" xfId="0" applyFont="1" applyProtection="1"/>
    <xf numFmtId="0" fontId="18" fillId="0" borderId="2" xfId="0" applyFont="1" applyBorder="1" applyAlignment="1" applyProtection="1">
      <alignment horizontal="center"/>
    </xf>
    <xf numFmtId="0" fontId="15" fillId="0" borderId="0" xfId="0" applyFont="1" applyProtection="1"/>
    <xf numFmtId="0" fontId="20" fillId="2" borderId="2" xfId="0" applyFont="1" applyFill="1" applyBorder="1" applyAlignment="1" applyProtection="1">
      <alignment horizontal="center" vertical="center" wrapText="1"/>
    </xf>
    <xf numFmtId="0" fontId="6" fillId="0" borderId="0" xfId="0" applyFont="1" applyAlignment="1" applyProtection="1">
      <alignment horizontal="center" wrapText="1"/>
    </xf>
    <xf numFmtId="9" fontId="6" fillId="0" borderId="0" xfId="1" applyFont="1" applyAlignment="1" applyProtection="1">
      <alignment horizontal="center" wrapText="1"/>
    </xf>
    <xf numFmtId="0" fontId="5" fillId="0" borderId="1" xfId="0" applyFont="1" applyBorder="1" applyAlignment="1" applyProtection="1">
      <alignment horizontal="center" wrapText="1"/>
    </xf>
    <xf numFmtId="0" fontId="21" fillId="2" borderId="2" xfId="0" applyFont="1" applyFill="1" applyBorder="1" applyAlignment="1" applyProtection="1">
      <alignment horizontal="center" vertical="center" wrapText="1"/>
    </xf>
    <xf numFmtId="0" fontId="3" fillId="0" borderId="0" xfId="0" applyFont="1" applyAlignment="1" applyProtection="1">
      <alignment horizontal="center" wrapText="1"/>
    </xf>
    <xf numFmtId="9" fontId="3" fillId="0" borderId="0" xfId="1" applyFont="1" applyAlignment="1" applyProtection="1">
      <alignment horizontal="center" wrapText="1"/>
    </xf>
    <xf numFmtId="0" fontId="22" fillId="0" borderId="2" xfId="0" applyFont="1" applyBorder="1" applyAlignment="1" applyProtection="1">
      <alignment horizontal="center" vertical="center" wrapText="1"/>
    </xf>
    <xf numFmtId="0" fontId="4" fillId="0" borderId="0" xfId="0" applyFont="1" applyAlignment="1" applyProtection="1">
      <alignment horizontal="center" wrapText="1"/>
    </xf>
    <xf numFmtId="9" fontId="3" fillId="0" borderId="0" xfId="0" applyNumberFormat="1" applyFont="1" applyAlignment="1" applyProtection="1">
      <alignment horizontal="center" wrapText="1"/>
    </xf>
    <xf numFmtId="0" fontId="22" fillId="0" borderId="0" xfId="0" applyFont="1" applyAlignment="1" applyProtection="1">
      <alignment horizontal="center" vertical="center" wrapText="1"/>
    </xf>
    <xf numFmtId="0" fontId="22" fillId="0" borderId="0" xfId="0" applyFont="1" applyAlignment="1" applyProtection="1">
      <alignment horizontal="center" wrapText="1"/>
    </xf>
    <xf numFmtId="1" fontId="4" fillId="0" borderId="0" xfId="1" applyNumberFormat="1" applyFont="1" applyAlignment="1" applyProtection="1">
      <alignment horizontal="center" wrapText="1"/>
    </xf>
    <xf numFmtId="9" fontId="0" fillId="0" borderId="0" xfId="0" applyNumberFormat="1" applyAlignment="1" applyProtection="1">
      <alignment horizontal="center"/>
    </xf>
    <xf numFmtId="9" fontId="0" fillId="0" borderId="0" xfId="0" applyNumberFormat="1" applyBorder="1" applyAlignment="1" applyProtection="1">
      <alignment horizontal="center"/>
    </xf>
    <xf numFmtId="0" fontId="0" fillId="0" borderId="0" xfId="0" applyAlignment="1">
      <alignment horizontal="center"/>
    </xf>
    <xf numFmtId="0" fontId="4" fillId="14" borderId="0" xfId="0" applyFont="1" applyFill="1" applyAlignment="1" applyProtection="1">
      <alignment horizontal="center" wrapText="1"/>
    </xf>
    <xf numFmtId="9" fontId="4" fillId="14" borderId="0" xfId="1" applyFont="1" applyFill="1" applyAlignment="1" applyProtection="1">
      <alignment horizontal="center" wrapText="1"/>
    </xf>
    <xf numFmtId="0" fontId="0" fillId="0" borderId="0" xfId="0" applyAlignment="1">
      <alignment horizontal="center"/>
    </xf>
    <xf numFmtId="0" fontId="0" fillId="0" borderId="0" xfId="0" applyAlignment="1">
      <alignment horizontal="center"/>
    </xf>
    <xf numFmtId="0" fontId="25" fillId="8" borderId="4" xfId="0" applyFont="1" applyFill="1" applyBorder="1" applyAlignment="1">
      <alignment horizontal="center"/>
    </xf>
    <xf numFmtId="0" fontId="25" fillId="8" borderId="4" xfId="0" applyFont="1" applyFill="1" applyBorder="1" applyAlignment="1">
      <alignment horizontal="left"/>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right"/>
    </xf>
    <xf numFmtId="0" fontId="2" fillId="0" borderId="0" xfId="0" applyFont="1" applyProtection="1"/>
    <xf numFmtId="0" fontId="0" fillId="0" borderId="0" xfId="0" applyFill="1" applyBorder="1" applyProtection="1"/>
    <xf numFmtId="0" fontId="14" fillId="0" borderId="0" xfId="0" applyFont="1" applyAlignment="1" applyProtection="1">
      <alignment horizontal="center"/>
    </xf>
    <xf numFmtId="9" fontId="14" fillId="0" borderId="0" xfId="0" applyNumberFormat="1" applyFont="1" applyAlignment="1" applyProtection="1">
      <alignment horizontal="center"/>
    </xf>
    <xf numFmtId="0" fontId="2" fillId="0" borderId="2" xfId="0" applyFont="1" applyBorder="1" applyAlignment="1" applyProtection="1">
      <alignment horizontal="center" wrapText="1"/>
    </xf>
    <xf numFmtId="9" fontId="2" fillId="0" borderId="0" xfId="0" applyNumberFormat="1" applyFont="1" applyAlignment="1" applyProtection="1">
      <alignment horizontal="center" wrapText="1"/>
    </xf>
    <xf numFmtId="0" fontId="2" fillId="6" borderId="8" xfId="0" applyFont="1" applyFill="1" applyBorder="1" applyAlignment="1" applyProtection="1">
      <alignment horizontal="left" shrinkToFit="1"/>
      <protection locked="0"/>
    </xf>
    <xf numFmtId="0" fontId="22" fillId="0" borderId="2" xfId="0" applyFont="1" applyBorder="1" applyAlignment="1">
      <alignment horizontal="center" vertical="center" wrapText="1"/>
    </xf>
    <xf numFmtId="9" fontId="12" fillId="18" borderId="2" xfId="0" applyNumberFormat="1" applyFont="1" applyFill="1" applyBorder="1" applyAlignment="1" applyProtection="1">
      <alignment horizontal="center"/>
    </xf>
    <xf numFmtId="9" fontId="27" fillId="2" borderId="2" xfId="1" applyFont="1" applyFill="1" applyBorder="1" applyAlignment="1" applyProtection="1">
      <alignment horizontal="center" vertical="center" wrapText="1"/>
    </xf>
    <xf numFmtId="1" fontId="21" fillId="2" borderId="2" xfId="1" applyNumberFormat="1" applyFont="1" applyFill="1" applyBorder="1" applyAlignment="1" applyProtection="1">
      <alignment horizontal="center" vertical="center" wrapText="1"/>
    </xf>
    <xf numFmtId="164" fontId="21" fillId="2" borderId="2" xfId="1" applyNumberFormat="1" applyFont="1" applyFill="1" applyBorder="1" applyAlignment="1" applyProtection="1">
      <alignment horizontal="center" vertical="center" wrapText="1"/>
    </xf>
    <xf numFmtId="9" fontId="21" fillId="2" borderId="2" xfId="1"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9" fontId="27" fillId="0" borderId="2" xfId="1" applyFont="1" applyBorder="1" applyAlignment="1" applyProtection="1">
      <alignment horizontal="center" vertical="center" wrapText="1"/>
    </xf>
    <xf numFmtId="1" fontId="27" fillId="4" borderId="2" xfId="1" applyNumberFormat="1"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9" fontId="29" fillId="0" borderId="2" xfId="1" applyFont="1" applyBorder="1" applyAlignment="1" applyProtection="1">
      <alignment horizontal="center" vertical="center" wrapText="1"/>
    </xf>
    <xf numFmtId="1" fontId="29" fillId="4" borderId="2" xfId="1" applyNumberFormat="1" applyFont="1" applyFill="1" applyBorder="1" applyAlignment="1" applyProtection="1">
      <alignment horizontal="center" vertical="center" wrapText="1"/>
      <protection locked="0"/>
    </xf>
    <xf numFmtId="9" fontId="21" fillId="2" borderId="2" xfId="1" applyNumberFormat="1" applyFont="1" applyFill="1" applyBorder="1" applyAlignment="1" applyProtection="1">
      <alignment horizontal="center" vertical="center" wrapText="1"/>
    </xf>
    <xf numFmtId="9" fontId="0" fillId="0" borderId="2" xfId="0" applyNumberFormat="1" applyBorder="1" applyAlignment="1">
      <alignment horizontal="center"/>
    </xf>
    <xf numFmtId="0" fontId="0" fillId="0" borderId="2" xfId="0" applyBorder="1" applyAlignment="1">
      <alignment horizontal="center"/>
    </xf>
    <xf numFmtId="0" fontId="0" fillId="5" borderId="0" xfId="0" applyFill="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1" fontId="0" fillId="0" borderId="2" xfId="0" applyNumberFormat="1" applyBorder="1" applyAlignment="1">
      <alignment horizontal="center"/>
    </xf>
    <xf numFmtId="0" fontId="0" fillId="11" borderId="0" xfId="0" applyFill="1" applyAlignment="1">
      <alignment horizontal="center"/>
    </xf>
    <xf numFmtId="0" fontId="0" fillId="13" borderId="0" xfId="0" applyFill="1" applyAlignment="1">
      <alignment horizontal="center"/>
    </xf>
    <xf numFmtId="0" fontId="0" fillId="9" borderId="0" xfId="0" applyFill="1" applyAlignment="1">
      <alignment horizontal="center"/>
    </xf>
    <xf numFmtId="0" fontId="0" fillId="12" borderId="0" xfId="0" applyFill="1" applyAlignment="1">
      <alignment horizontal="center"/>
    </xf>
    <xf numFmtId="0" fontId="0" fillId="7" borderId="0" xfId="0" applyFill="1" applyAlignment="1">
      <alignment horizontal="center"/>
    </xf>
    <xf numFmtId="0" fontId="0" fillId="14" borderId="2" xfId="0" applyFill="1" applyBorder="1" applyAlignment="1" applyProtection="1">
      <alignment horizontal="center" wrapText="1"/>
    </xf>
    <xf numFmtId="0" fontId="0" fillId="15" borderId="2" xfId="0" applyFill="1" applyBorder="1" applyAlignment="1" applyProtection="1">
      <alignment horizontal="center"/>
    </xf>
    <xf numFmtId="0" fontId="0" fillId="15" borderId="8" xfId="0" applyFill="1" applyBorder="1" applyAlignment="1" applyProtection="1">
      <alignment horizontal="center"/>
    </xf>
    <xf numFmtId="0" fontId="0" fillId="15" borderId="7" xfId="0" applyFill="1" applyBorder="1" applyAlignment="1" applyProtection="1">
      <alignment horizontal="center"/>
    </xf>
    <xf numFmtId="0" fontId="0" fillId="0" borderId="8" xfId="0" applyBorder="1"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xf>
    <xf numFmtId="0" fontId="0" fillId="0" borderId="7" xfId="0" applyBorder="1" applyAlignment="1" applyProtection="1">
      <alignment horizontal="center"/>
    </xf>
    <xf numFmtId="9" fontId="0" fillId="14" borderId="2" xfId="1" applyFont="1" applyFill="1" applyBorder="1" applyAlignment="1" applyProtection="1">
      <alignment horizontal="center"/>
    </xf>
    <xf numFmtId="0" fontId="2" fillId="0" borderId="3" xfId="0" applyFont="1" applyBorder="1" applyAlignment="1" applyProtection="1">
      <alignment horizontal="center" vertical="center" textRotation="90"/>
    </xf>
    <xf numFmtId="0" fontId="2" fillId="0" borderId="4" xfId="0" applyFont="1" applyBorder="1" applyAlignment="1" applyProtection="1">
      <alignment horizontal="center" vertical="center" textRotation="90"/>
    </xf>
    <xf numFmtId="0" fontId="2" fillId="0" borderId="5" xfId="0" applyFont="1" applyBorder="1" applyAlignment="1" applyProtection="1">
      <alignment horizontal="center" vertical="center" textRotation="90"/>
    </xf>
    <xf numFmtId="0" fontId="19" fillId="6" borderId="8"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pplyProtection="1">
      <protection locked="0"/>
    </xf>
    <xf numFmtId="0" fontId="0" fillId="0" borderId="7" xfId="0" applyBorder="1" applyAlignment="1" applyProtection="1">
      <protection locked="0"/>
    </xf>
    <xf numFmtId="165" fontId="19" fillId="6" borderId="8" xfId="0" applyNumberFormat="1" applyFont="1" applyFill="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6" xfId="0" applyNumberFormat="1" applyBorder="1" applyAlignment="1" applyProtection="1">
      <protection locked="0"/>
    </xf>
    <xf numFmtId="165" fontId="0" fillId="0" borderId="7" xfId="0" applyNumberFormat="1" applyBorder="1" applyAlignment="1" applyProtection="1">
      <protection locked="0"/>
    </xf>
    <xf numFmtId="0" fontId="0" fillId="0" borderId="8"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0" fillId="0" borderId="7" xfId="0" applyBorder="1" applyAlignment="1" applyProtection="1">
      <alignment horizontal="center" shrinkToFit="1"/>
      <protection locked="0"/>
    </xf>
    <xf numFmtId="0" fontId="14" fillId="0" borderId="2" xfId="0" applyFont="1" applyBorder="1" applyAlignment="1" applyProtection="1"/>
    <xf numFmtId="0" fontId="14" fillId="0" borderId="8" xfId="0" applyFont="1" applyBorder="1" applyAlignment="1" applyProtection="1"/>
    <xf numFmtId="9" fontId="26" fillId="0" borderId="9" xfId="0" applyNumberFormat="1"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9"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right"/>
    </xf>
    <xf numFmtId="0" fontId="17" fillId="0" borderId="0" xfId="0" applyFont="1" applyAlignment="1" applyProtection="1">
      <alignment horizontal="center"/>
    </xf>
    <xf numFmtId="0" fontId="14" fillId="0" borderId="2" xfId="0" applyFont="1" applyBorder="1" applyAlignment="1" applyProtection="1">
      <alignment horizontal="center" vertical="center"/>
    </xf>
    <xf numFmtId="0" fontId="18" fillId="0" borderId="2" xfId="0" applyFont="1" applyBorder="1" applyAlignment="1" applyProtection="1">
      <alignment horizontal="center"/>
    </xf>
    <xf numFmtId="0" fontId="0" fillId="0" borderId="0" xfId="0" applyAlignment="1" applyProtection="1">
      <alignment horizontal="center" wrapText="1"/>
    </xf>
    <xf numFmtId="0" fontId="0" fillId="0" borderId="0" xfId="0" applyAlignment="1" applyProtection="1"/>
    <xf numFmtId="165" fontId="0" fillId="0" borderId="8" xfId="0" applyNumberFormat="1" applyBorder="1" applyAlignment="1" applyProtection="1">
      <alignment horizontal="center" shrinkToFit="1"/>
      <protection locked="0"/>
    </xf>
    <xf numFmtId="165" fontId="0" fillId="0" borderId="6" xfId="0" applyNumberFormat="1" applyBorder="1" applyAlignment="1" applyProtection="1">
      <alignment horizontal="center" shrinkToFit="1"/>
      <protection locked="0"/>
    </xf>
    <xf numFmtId="165" fontId="0" fillId="0" borderId="7" xfId="0" applyNumberFormat="1" applyBorder="1" applyAlignment="1" applyProtection="1">
      <alignment horizontal="center" shrinkToFit="1"/>
      <protection locked="0"/>
    </xf>
    <xf numFmtId="0" fontId="15" fillId="0" borderId="8" xfId="0" applyFont="1" applyBorder="1" applyAlignment="1" applyProtection="1">
      <alignment horizontal="center"/>
    </xf>
    <xf numFmtId="0" fontId="15" fillId="0" borderId="6" xfId="0" applyFont="1" applyBorder="1" applyAlignment="1" applyProtection="1">
      <alignment horizontal="center"/>
    </xf>
    <xf numFmtId="0" fontId="15" fillId="0" borderId="7" xfId="0" applyFont="1" applyBorder="1" applyAlignment="1" applyProtection="1">
      <alignment horizontal="center"/>
    </xf>
    <xf numFmtId="0" fontId="14" fillId="0" borderId="2" xfId="0" applyFont="1" applyBorder="1" applyAlignment="1" applyProtection="1">
      <alignment horizontal="center"/>
    </xf>
    <xf numFmtId="1" fontId="14" fillId="0" borderId="2" xfId="0" applyNumberFormat="1" applyFont="1" applyBorder="1" applyAlignment="1" applyProtection="1">
      <alignment horizontal="center"/>
      <protection locked="0"/>
    </xf>
    <xf numFmtId="0" fontId="14" fillId="0" borderId="2" xfId="0" applyFont="1" applyBorder="1" applyAlignment="1" applyProtection="1">
      <alignment horizontal="center"/>
      <protection locked="0"/>
    </xf>
    <xf numFmtId="0" fontId="15" fillId="0" borderId="2" xfId="0" applyFont="1" applyBorder="1" applyAlignment="1" applyProtection="1">
      <alignment horizontal="center"/>
    </xf>
    <xf numFmtId="0" fontId="15" fillId="0" borderId="2" xfId="0" applyFont="1" applyBorder="1" applyAlignment="1" applyProtection="1">
      <alignment horizontal="center"/>
      <protection locked="0"/>
    </xf>
  </cellXfs>
  <cellStyles count="2">
    <cellStyle name="Normal" xfId="0" builtinId="0"/>
    <cellStyle name="Percent" xfId="1" builtinId="5"/>
  </cellStyles>
  <dxfs count="11">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39"/>
  <sheetViews>
    <sheetView zoomScale="80" zoomScaleNormal="80" workbookViewId="0">
      <selection activeCell="E14" sqref="E14"/>
    </sheetView>
  </sheetViews>
  <sheetFormatPr defaultRowHeight="15" x14ac:dyDescent="0.25"/>
  <cols>
    <col min="1" max="1" width="36.85546875" customWidth="1"/>
    <col min="2" max="2" width="25" style="1" customWidth="1"/>
    <col min="3" max="3" width="65.85546875" customWidth="1"/>
    <col min="4" max="4" width="11" style="1" customWidth="1"/>
    <col min="5" max="6" width="16.5703125" style="1" customWidth="1"/>
    <col min="7" max="7" width="1.42578125" style="1" customWidth="1"/>
    <col min="8" max="9" width="15.28515625" style="3" customWidth="1"/>
    <col min="10" max="10" width="20.42578125" style="3" customWidth="1"/>
    <col min="11" max="11" width="30.28515625" style="3" customWidth="1"/>
    <col min="12" max="12" width="23" style="1" customWidth="1"/>
    <col min="13" max="13" width="16.7109375" style="4" customWidth="1"/>
    <col min="14" max="14" width="34.85546875" style="1" customWidth="1"/>
  </cols>
  <sheetData>
    <row r="1" spans="1:14" s="6" customFormat="1" ht="47.25" customHeight="1" x14ac:dyDescent="0.25">
      <c r="A1" s="7" t="s">
        <v>35</v>
      </c>
      <c r="B1" s="108" t="s">
        <v>0</v>
      </c>
      <c r="C1" s="109"/>
      <c r="E1" s="8" t="s">
        <v>34</v>
      </c>
      <c r="F1" s="8" t="s">
        <v>36</v>
      </c>
      <c r="G1" s="8"/>
      <c r="H1" s="7" t="s">
        <v>19</v>
      </c>
      <c r="I1" s="8" t="s">
        <v>22</v>
      </c>
      <c r="J1" s="8"/>
      <c r="L1" s="8"/>
      <c r="M1" s="7"/>
      <c r="N1" s="9"/>
    </row>
    <row r="2" spans="1:14" x14ac:dyDescent="0.25">
      <c r="A2" s="11" t="s">
        <v>28</v>
      </c>
      <c r="B2" s="111" t="s">
        <v>27</v>
      </c>
      <c r="C2" s="107"/>
      <c r="E2" s="110">
        <f>SUM(H2:H4)</f>
        <v>220</v>
      </c>
      <c r="F2" s="104">
        <f>E2/$D$15</f>
        <v>0.35483870967741937</v>
      </c>
      <c r="G2" s="3"/>
      <c r="H2" s="40">
        <f>'3. Mgment - Training - Programs'!D2</f>
        <v>80</v>
      </c>
      <c r="I2" s="38">
        <f>H2/$E$11</f>
        <v>0.12903225806451613</v>
      </c>
      <c r="L2" s="3"/>
      <c r="M2" s="5"/>
      <c r="N2" s="4"/>
    </row>
    <row r="3" spans="1:14" x14ac:dyDescent="0.25">
      <c r="A3" s="11" t="s">
        <v>28</v>
      </c>
      <c r="B3" s="112" t="s">
        <v>25</v>
      </c>
      <c r="C3" s="107"/>
      <c r="E3" s="105"/>
      <c r="F3" s="105"/>
      <c r="G3" s="3"/>
      <c r="H3" s="40">
        <f>'3. Mgment - Training - Programs'!D8</f>
        <v>60</v>
      </c>
      <c r="I3" s="38">
        <f>H3/$E$11</f>
        <v>9.6774193548387094E-2</v>
      </c>
      <c r="L3" s="3"/>
      <c r="M3" s="5"/>
      <c r="N3" s="4"/>
    </row>
    <row r="4" spans="1:14" x14ac:dyDescent="0.25">
      <c r="A4" s="11" t="s">
        <v>28</v>
      </c>
      <c r="B4" s="113" t="s">
        <v>26</v>
      </c>
      <c r="C4" s="107"/>
      <c r="E4" s="105"/>
      <c r="F4" s="105"/>
      <c r="G4" s="3"/>
      <c r="H4" s="40">
        <f>'3. Mgment - Training - Programs'!D11</f>
        <v>80</v>
      </c>
      <c r="I4" s="38">
        <f>H4/$E$11</f>
        <v>0.12903225806451613</v>
      </c>
      <c r="L4" s="3"/>
      <c r="M4" s="5"/>
      <c r="N4" s="4"/>
    </row>
    <row r="5" spans="1:14" x14ac:dyDescent="0.25">
      <c r="A5" s="1"/>
      <c r="C5" s="1"/>
      <c r="E5" s="3"/>
      <c r="F5" s="3"/>
      <c r="G5" s="3"/>
      <c r="H5" s="1"/>
      <c r="L5" s="3"/>
      <c r="M5" s="1"/>
      <c r="N5" s="4"/>
    </row>
    <row r="6" spans="1:14" x14ac:dyDescent="0.25">
      <c r="A6" s="10" t="s">
        <v>15</v>
      </c>
      <c r="B6" s="114" t="s">
        <v>16</v>
      </c>
      <c r="C6" s="107"/>
      <c r="E6" s="110">
        <f>SUM(H6:H8)</f>
        <v>400</v>
      </c>
      <c r="F6" s="104">
        <f>E6/$D$15</f>
        <v>0.64516129032258063</v>
      </c>
      <c r="G6" s="3"/>
      <c r="H6" s="40">
        <f>'4. On-Farm BMP'!D2</f>
        <v>80</v>
      </c>
      <c r="I6" s="38">
        <f>H6/$E$11</f>
        <v>0.12903225806451613</v>
      </c>
      <c r="L6" s="3"/>
      <c r="M6" s="5"/>
      <c r="N6" s="4"/>
    </row>
    <row r="7" spans="1:14" x14ac:dyDescent="0.25">
      <c r="A7" s="10" t="s">
        <v>15</v>
      </c>
      <c r="B7" s="115" t="s">
        <v>18</v>
      </c>
      <c r="C7" s="107"/>
      <c r="E7" s="105"/>
      <c r="F7" s="105"/>
      <c r="G7" s="3"/>
      <c r="H7" s="40">
        <f>'4. On-Farm BMP'!D5</f>
        <v>100</v>
      </c>
      <c r="I7" s="38">
        <f>H7/$E$11</f>
        <v>0.16129032258064516</v>
      </c>
      <c r="L7" s="3"/>
      <c r="M7" s="5"/>
      <c r="N7" s="4"/>
    </row>
    <row r="8" spans="1:14" x14ac:dyDescent="0.25">
      <c r="A8" s="10" t="s">
        <v>15</v>
      </c>
      <c r="B8" s="106" t="s">
        <v>15</v>
      </c>
      <c r="C8" s="107"/>
      <c r="E8" s="105"/>
      <c r="F8" s="105"/>
      <c r="G8" s="3"/>
      <c r="H8" s="40">
        <f>'4. On-Farm BMP'!D10</f>
        <v>220</v>
      </c>
      <c r="I8" s="38">
        <f>H8/$E$11</f>
        <v>0.35483870967741937</v>
      </c>
      <c r="L8" s="3"/>
      <c r="M8" s="5"/>
      <c r="N8" s="4"/>
    </row>
    <row r="9" spans="1:14" x14ac:dyDescent="0.25">
      <c r="A9" s="1"/>
      <c r="C9" s="1"/>
      <c r="E9" s="3"/>
      <c r="F9" s="3"/>
      <c r="G9" s="3"/>
      <c r="H9" s="1"/>
      <c r="L9" s="3"/>
      <c r="M9" s="1"/>
      <c r="N9" s="4"/>
    </row>
    <row r="10" spans="1:14" x14ac:dyDescent="0.25">
      <c r="A10" s="1"/>
      <c r="B10"/>
      <c r="E10" s="3"/>
      <c r="F10" s="3"/>
      <c r="G10" s="3"/>
      <c r="H10" s="1"/>
      <c r="L10" s="3"/>
      <c r="M10" s="1"/>
      <c r="N10" s="4"/>
    </row>
    <row r="11" spans="1:14" ht="18.75" x14ac:dyDescent="0.3">
      <c r="A11" s="1"/>
      <c r="C11" s="35" t="s">
        <v>39</v>
      </c>
      <c r="E11" s="39">
        <f>SUM(H2:H9)</f>
        <v>620</v>
      </c>
      <c r="F11" s="41">
        <f>SUM(F2:F9)</f>
        <v>1</v>
      </c>
      <c r="G11" s="42"/>
      <c r="H11" s="39">
        <f>SUM(H2:H9)</f>
        <v>620</v>
      </c>
      <c r="I11" s="41">
        <f>SUM(I2:I9)</f>
        <v>1</v>
      </c>
      <c r="J11" s="4"/>
      <c r="L11" s="4"/>
      <c r="M11" s="1"/>
      <c r="N11" s="4"/>
    </row>
    <row r="12" spans="1:14" x14ac:dyDescent="0.25">
      <c r="A12" s="1"/>
      <c r="B12"/>
      <c r="D12" s="3"/>
      <c r="E12" s="3"/>
      <c r="F12" s="3"/>
      <c r="G12" s="3"/>
      <c r="H12" s="1"/>
      <c r="L12" s="3"/>
      <c r="M12" s="1"/>
      <c r="N12" s="4"/>
    </row>
    <row r="13" spans="1:14" x14ac:dyDescent="0.25">
      <c r="A13" s="1"/>
      <c r="B13"/>
      <c r="D13" s="3"/>
      <c r="E13" s="3"/>
      <c r="F13" s="3"/>
      <c r="G13" s="3"/>
      <c r="H13" s="1"/>
      <c r="L13" s="3"/>
      <c r="M13" s="1"/>
      <c r="N13" s="4"/>
    </row>
    <row r="14" spans="1:14" x14ac:dyDescent="0.25">
      <c r="A14" s="1"/>
      <c r="B14"/>
      <c r="D14" s="3"/>
      <c r="E14" s="3"/>
      <c r="F14" s="3"/>
      <c r="G14" s="3"/>
      <c r="H14" s="1"/>
      <c r="I14" s="1"/>
      <c r="L14" s="3"/>
      <c r="M14" s="3"/>
      <c r="N14" s="4"/>
    </row>
    <row r="15" spans="1:14" x14ac:dyDescent="0.25">
      <c r="A15" s="1"/>
      <c r="C15" t="s">
        <v>37</v>
      </c>
      <c r="D15" s="36">
        <f>SUM(D18:D38)</f>
        <v>620</v>
      </c>
      <c r="L15" s="3"/>
      <c r="M15" s="1"/>
      <c r="N15" s="4"/>
    </row>
    <row r="16" spans="1:14" x14ac:dyDescent="0.25">
      <c r="C16" t="s">
        <v>38</v>
      </c>
      <c r="D16" s="36">
        <f>D15-E11</f>
        <v>0</v>
      </c>
    </row>
    <row r="17" spans="1:14" s="6" customFormat="1" ht="66" customHeight="1" x14ac:dyDescent="0.25">
      <c r="A17" s="7" t="s">
        <v>35</v>
      </c>
      <c r="B17" s="7" t="s">
        <v>0</v>
      </c>
      <c r="C17" s="7" t="s">
        <v>40</v>
      </c>
      <c r="D17" s="7" t="s">
        <v>20</v>
      </c>
      <c r="E17" s="7" t="s">
        <v>29</v>
      </c>
      <c r="F17" s="7" t="s">
        <v>21</v>
      </c>
      <c r="G17" s="7"/>
      <c r="I17" s="8"/>
      <c r="K17" s="8"/>
      <c r="L17" s="7"/>
      <c r="M17" s="9"/>
      <c r="N17" s="7"/>
    </row>
    <row r="18" spans="1:14" x14ac:dyDescent="0.25">
      <c r="A18" s="18" t="str">
        <f>$A$2</f>
        <v>Management, Training and Programs</v>
      </c>
      <c r="B18" s="19" t="str">
        <f>$B$2</f>
        <v>Management</v>
      </c>
      <c r="C18" s="12" t="str">
        <f>'3. Mgment - Training - Programs'!A3</f>
        <v>1.1  Management commitment to welfare</v>
      </c>
      <c r="D18" s="1">
        <f>'3. Mgment - Training - Programs'!D3</f>
        <v>20</v>
      </c>
      <c r="E18" s="3">
        <f>D18/$H$2</f>
        <v>0.25</v>
      </c>
      <c r="F18" s="4">
        <f t="shared" ref="F18:F27" si="0">D18/$D$15</f>
        <v>3.2258064516129031E-2</v>
      </c>
      <c r="L18" s="4"/>
      <c r="M18" s="1"/>
    </row>
    <row r="19" spans="1:14" x14ac:dyDescent="0.25">
      <c r="A19" s="20"/>
      <c r="B19" s="21"/>
      <c r="C19" s="12" t="str">
        <f>'3. Mgment - Training - Programs'!A4</f>
        <v>1.2  Veterinary Care</v>
      </c>
      <c r="D19" s="74">
        <f>'3. Mgment - Training - Programs'!D4</f>
        <v>20</v>
      </c>
      <c r="E19" s="3">
        <f t="shared" ref="E19:E21" si="1">D19/$H$2</f>
        <v>0.25</v>
      </c>
      <c r="F19" s="4">
        <f t="shared" si="0"/>
        <v>3.2258064516129031E-2</v>
      </c>
      <c r="L19" s="4"/>
      <c r="M19" s="1"/>
    </row>
    <row r="20" spans="1:14" x14ac:dyDescent="0.25">
      <c r="A20" s="20"/>
      <c r="B20" s="21"/>
      <c r="C20" s="12" t="str">
        <f>'3. Mgment - Training - Programs'!A5</f>
        <v>1.3  Adequate Diet and Nutrition</v>
      </c>
      <c r="D20" s="74">
        <f>'3. Mgment - Training - Programs'!D5</f>
        <v>20</v>
      </c>
      <c r="E20" s="3">
        <f t="shared" si="1"/>
        <v>0.25</v>
      </c>
      <c r="F20" s="4">
        <f t="shared" si="0"/>
        <v>3.2258064516129031E-2</v>
      </c>
      <c r="L20" s="4"/>
      <c r="M20" s="1"/>
    </row>
    <row r="21" spans="1:14" x14ac:dyDescent="0.25">
      <c r="A21" s="20"/>
      <c r="B21" s="21"/>
      <c r="C21" s="12" t="s">
        <v>118</v>
      </c>
      <c r="D21" s="81">
        <v>20</v>
      </c>
      <c r="E21" s="3">
        <f t="shared" si="1"/>
        <v>0.25</v>
      </c>
      <c r="F21" s="4">
        <f t="shared" si="0"/>
        <v>3.2258064516129031E-2</v>
      </c>
      <c r="G21" s="81"/>
      <c r="L21" s="4"/>
      <c r="M21" s="81"/>
      <c r="N21" s="81"/>
    </row>
    <row r="22" spans="1:14" x14ac:dyDescent="0.25">
      <c r="A22" s="20"/>
      <c r="B22" s="22" t="str">
        <f>$B$3</f>
        <v>Training</v>
      </c>
      <c r="C22" s="13" t="str">
        <f>'3. Mgment - Training - Programs'!A9</f>
        <v>2.1  Poultry Welfare Training and Documentation</v>
      </c>
      <c r="D22" s="74">
        <f>'3. Mgment - Training - Programs'!D9</f>
        <v>30</v>
      </c>
      <c r="E22" s="3">
        <f>D22/$H$3</f>
        <v>0.5</v>
      </c>
      <c r="F22" s="4">
        <f t="shared" si="0"/>
        <v>4.8387096774193547E-2</v>
      </c>
      <c r="L22" s="4"/>
      <c r="M22" s="1"/>
    </row>
    <row r="23" spans="1:14" x14ac:dyDescent="0.25">
      <c r="A23" s="20"/>
      <c r="B23" s="23"/>
      <c r="C23" s="13" t="str">
        <f>'3. Mgment - Training - Programs'!A10</f>
        <v>2.2  Euthanasia Training and Documentation</v>
      </c>
      <c r="D23" s="74">
        <f>'3. Mgment - Training - Programs'!D10</f>
        <v>30</v>
      </c>
      <c r="E23" s="3">
        <f>D23/$H$3</f>
        <v>0.5</v>
      </c>
      <c r="F23" s="4">
        <f t="shared" si="0"/>
        <v>4.8387096774193547E-2</v>
      </c>
      <c r="L23" s="4"/>
      <c r="M23" s="1"/>
    </row>
    <row r="24" spans="1:14" x14ac:dyDescent="0.25">
      <c r="A24" s="20"/>
      <c r="B24" s="24" t="str">
        <f>$B$4</f>
        <v>Programs</v>
      </c>
      <c r="C24" s="14" t="str">
        <f>'3. Mgment - Training - Programs'!A12</f>
        <v>3.1  Emergency Response Plan</v>
      </c>
      <c r="D24" s="74">
        <f>'3. Mgment - Training - Programs'!D12</f>
        <v>30</v>
      </c>
      <c r="E24" s="3">
        <f>D24/$H$4</f>
        <v>0.375</v>
      </c>
      <c r="F24" s="4">
        <f t="shared" si="0"/>
        <v>4.8387096774193547E-2</v>
      </c>
      <c r="L24" s="4"/>
      <c r="M24" s="1"/>
    </row>
    <row r="25" spans="1:14" x14ac:dyDescent="0.25">
      <c r="A25" s="20"/>
      <c r="B25" s="25"/>
      <c r="C25" s="14" t="str">
        <f>'3. Mgment - Training - Programs'!A14</f>
        <v>3.2  Health</v>
      </c>
      <c r="D25" s="74">
        <f>'3. Mgment - Training - Programs'!D14</f>
        <v>20</v>
      </c>
      <c r="E25" s="3">
        <f t="shared" ref="E25:E27" si="2">D25/$H$4</f>
        <v>0.25</v>
      </c>
      <c r="F25" s="4">
        <f t="shared" si="0"/>
        <v>3.2258064516129031E-2</v>
      </c>
      <c r="L25" s="4"/>
      <c r="M25" s="1"/>
    </row>
    <row r="26" spans="1:14" x14ac:dyDescent="0.25">
      <c r="A26" s="20"/>
      <c r="B26" s="25"/>
      <c r="C26" s="14" t="str">
        <f>'3. Mgment - Training - Programs'!A15</f>
        <v>3.3  Biosecurity</v>
      </c>
      <c r="D26" s="74">
        <f>'3. Mgment - Training - Programs'!D15</f>
        <v>20</v>
      </c>
      <c r="E26" s="3">
        <f t="shared" si="2"/>
        <v>0.25</v>
      </c>
      <c r="F26" s="4">
        <f t="shared" si="0"/>
        <v>3.2258064516129031E-2</v>
      </c>
      <c r="L26" s="4"/>
      <c r="M26" s="1"/>
    </row>
    <row r="27" spans="1:14" x14ac:dyDescent="0.25">
      <c r="A27" s="20"/>
      <c r="B27" s="25"/>
      <c r="C27" s="14" t="str">
        <f>'3. Mgment - Training - Programs'!A16</f>
        <v>3.4  Feed Withdrawal </v>
      </c>
      <c r="D27" s="74">
        <f>'3. Mgment - Training - Programs'!D16</f>
        <v>10</v>
      </c>
      <c r="E27" s="3">
        <f t="shared" si="2"/>
        <v>0.125</v>
      </c>
      <c r="F27" s="4">
        <f t="shared" si="0"/>
        <v>1.6129032258064516E-2</v>
      </c>
      <c r="L27" s="4"/>
      <c r="M27" s="1"/>
    </row>
    <row r="28" spans="1:14" x14ac:dyDescent="0.25">
      <c r="A28" s="26" t="str">
        <f>$A$6</f>
        <v>On-Farm Best Practices</v>
      </c>
      <c r="B28" s="27" t="str">
        <f>$B$6</f>
        <v>Nutrition and Feeding</v>
      </c>
      <c r="C28" s="15" t="str">
        <f>'4. On-Farm BMP'!A3</f>
        <v>4.1  Access to Drinking Water</v>
      </c>
      <c r="D28" s="77">
        <f>'4. On-Farm BMP'!D3</f>
        <v>40</v>
      </c>
      <c r="E28" s="3">
        <f>D28/$H$6</f>
        <v>0.5</v>
      </c>
      <c r="F28" s="4">
        <f t="shared" ref="F28:F39" si="3">D28/$D$15</f>
        <v>6.4516129032258063E-2</v>
      </c>
      <c r="L28" s="4"/>
      <c r="M28" s="1"/>
    </row>
    <row r="29" spans="1:14" x14ac:dyDescent="0.25">
      <c r="A29" s="28"/>
      <c r="B29" s="29"/>
      <c r="C29" s="15" t="str">
        <f>'4. On-Farm BMP'!A4</f>
        <v>4.2  Access to Feed</v>
      </c>
      <c r="D29" s="74">
        <f>'4. On-Farm BMP'!D4</f>
        <v>40</v>
      </c>
      <c r="E29" s="3">
        <f>D29/$H$6</f>
        <v>0.5</v>
      </c>
      <c r="F29" s="4">
        <f t="shared" si="3"/>
        <v>6.4516129032258063E-2</v>
      </c>
      <c r="L29" s="4"/>
      <c r="M29" s="1"/>
    </row>
    <row r="30" spans="1:14" x14ac:dyDescent="0.25">
      <c r="A30" s="28"/>
      <c r="B30" s="30" t="str">
        <f>$B$7</f>
        <v>Comfort and Shelter</v>
      </c>
      <c r="C30" s="16" t="str">
        <f>'4. On-Farm BMP'!A6</f>
        <v>5.1  Housing Condition</v>
      </c>
      <c r="D30" s="1">
        <f>'4. On-Farm BMP'!D6</f>
        <v>20</v>
      </c>
      <c r="E30" s="3">
        <f>D30/$H$7</f>
        <v>0.2</v>
      </c>
      <c r="F30" s="4">
        <f t="shared" si="3"/>
        <v>3.2258064516129031E-2</v>
      </c>
      <c r="L30" s="4"/>
      <c r="M30" s="1"/>
    </row>
    <row r="31" spans="1:14" x14ac:dyDescent="0.25">
      <c r="A31" s="28"/>
      <c r="B31" s="31"/>
      <c r="C31" s="16" t="str">
        <f>'4. On-Farm BMP'!A7</f>
        <v>5.2  Pest Control</v>
      </c>
      <c r="D31" s="74">
        <f>'4. On-Farm BMP'!D7</f>
        <v>20</v>
      </c>
      <c r="E31" s="3">
        <f>D31/$H$7</f>
        <v>0.2</v>
      </c>
      <c r="F31" s="4">
        <f t="shared" si="3"/>
        <v>3.2258064516129031E-2</v>
      </c>
      <c r="L31" s="4"/>
      <c r="M31" s="1"/>
    </row>
    <row r="32" spans="1:14" x14ac:dyDescent="0.25">
      <c r="A32" s="28"/>
      <c r="B32" s="31"/>
      <c r="C32" s="16" t="str">
        <f>'4. On-Farm BMP'!A8</f>
        <v>5.3  Ventilation</v>
      </c>
      <c r="D32" s="74">
        <f>'4. On-Farm BMP'!D8</f>
        <v>20</v>
      </c>
      <c r="E32" s="3">
        <f>D32/$H$7</f>
        <v>0.2</v>
      </c>
      <c r="F32" s="4">
        <f t="shared" si="3"/>
        <v>3.2258064516129031E-2</v>
      </c>
      <c r="L32" s="4"/>
      <c r="M32" s="1"/>
    </row>
    <row r="33" spans="1:14" x14ac:dyDescent="0.25">
      <c r="A33" s="28"/>
      <c r="B33" s="32"/>
      <c r="C33" s="16" t="str">
        <f>'4. On-Farm BMP'!A9</f>
        <v>5.4  Litter Moisture</v>
      </c>
      <c r="D33" s="74">
        <f>'4. On-Farm BMP'!D9</f>
        <v>40</v>
      </c>
      <c r="E33" s="3">
        <f>D33/$H$7</f>
        <v>0.4</v>
      </c>
      <c r="F33" s="4">
        <f t="shared" si="3"/>
        <v>6.4516129032258063E-2</v>
      </c>
      <c r="L33" s="4"/>
      <c r="M33" s="1"/>
    </row>
    <row r="34" spans="1:14" x14ac:dyDescent="0.25">
      <c r="A34" s="28"/>
      <c r="B34" s="33" t="str">
        <f>$B$8</f>
        <v>On-Farm Best Practices</v>
      </c>
      <c r="C34" s="17" t="str">
        <f>'4. On-Farm BMP'!A11</f>
        <v>6.1  Inspection/Record keeping</v>
      </c>
      <c r="D34" s="1">
        <f>'4. On-Farm BMP'!D11</f>
        <v>60</v>
      </c>
      <c r="E34" s="3">
        <f>D34/$H$8</f>
        <v>0.27272727272727271</v>
      </c>
      <c r="F34" s="4">
        <f t="shared" si="3"/>
        <v>9.6774193548387094E-2</v>
      </c>
      <c r="L34" s="4"/>
      <c r="M34" s="1"/>
    </row>
    <row r="35" spans="1:14" x14ac:dyDescent="0.25">
      <c r="A35" s="28"/>
      <c r="B35" s="34"/>
      <c r="C35" s="17" t="str">
        <f>'4. On-Farm BMP'!A12</f>
        <v>6.2  On-Farm Euthanasia</v>
      </c>
      <c r="D35" s="74">
        <f>'4. On-Farm BMP'!D12</f>
        <v>70</v>
      </c>
      <c r="E35" s="3">
        <f t="shared" ref="E35:E36" si="4">D35/$H$8</f>
        <v>0.31818181818181818</v>
      </c>
      <c r="F35" s="4">
        <f t="shared" si="3"/>
        <v>0.11290322580645161</v>
      </c>
      <c r="L35" s="4"/>
      <c r="M35" s="1"/>
    </row>
    <row r="36" spans="1:14" x14ac:dyDescent="0.25">
      <c r="A36" s="28"/>
      <c r="B36" s="34"/>
      <c r="C36" s="17" t="str">
        <f>'4. On-Farm BMP'!A14</f>
        <v>6.3  Lighting Program</v>
      </c>
      <c r="D36" s="74">
        <f>'4. On-Farm BMP'!D14</f>
        <v>20</v>
      </c>
      <c r="E36" s="3">
        <f t="shared" si="4"/>
        <v>9.0909090909090912E-2</v>
      </c>
      <c r="F36" s="4">
        <f t="shared" si="3"/>
        <v>3.2258064516129031E-2</v>
      </c>
      <c r="L36" s="4"/>
      <c r="M36" s="1"/>
    </row>
    <row r="37" spans="1:14" x14ac:dyDescent="0.25">
      <c r="A37" s="28"/>
      <c r="B37" s="34"/>
      <c r="C37" s="17" t="str">
        <f>'4. On-Farm BMP'!A15</f>
        <v>6.4 Space Allowance</v>
      </c>
      <c r="D37" s="74">
        <f>'4. On-Farm BMP'!D15</f>
        <v>20</v>
      </c>
      <c r="E37" s="3">
        <f>D37/$H$8</f>
        <v>9.0909090909090912E-2</v>
      </c>
      <c r="F37" s="4">
        <f>D37/$D$15</f>
        <v>3.2258064516129031E-2</v>
      </c>
      <c r="G37" s="78"/>
      <c r="L37" s="4"/>
      <c r="M37" s="78"/>
      <c r="N37" s="78"/>
    </row>
    <row r="38" spans="1:14" x14ac:dyDescent="0.25">
      <c r="A38" s="28"/>
      <c r="B38" s="34"/>
      <c r="C38" s="17" t="str">
        <f>'4. On-Farm BMP'!A16</f>
        <v>6.5 Gait Scoring</v>
      </c>
      <c r="D38" s="78">
        <f>'4. On-Farm BMP'!D16</f>
        <v>50</v>
      </c>
      <c r="E38" s="3">
        <f>D38/$H$8</f>
        <v>0.22727272727272727</v>
      </c>
      <c r="F38" s="4">
        <f>D38/$D$15</f>
        <v>8.0645161290322578E-2</v>
      </c>
      <c r="G38" s="74"/>
      <c r="L38" s="4"/>
      <c r="M38" s="74"/>
      <c r="N38" s="74"/>
    </row>
    <row r="39" spans="1:14" x14ac:dyDescent="0.25">
      <c r="A39" s="28"/>
      <c r="B39" s="79" t="s">
        <v>92</v>
      </c>
      <c r="C39" s="80" t="s">
        <v>93</v>
      </c>
      <c r="D39" s="1">
        <f>'4. On-Farm BMP'!D19</f>
        <v>0</v>
      </c>
      <c r="E39" s="3">
        <f>D39/$H$8</f>
        <v>0</v>
      </c>
      <c r="F39" s="4">
        <f t="shared" si="3"/>
        <v>0</v>
      </c>
    </row>
  </sheetData>
  <customSheetViews>
    <customSheetView guid="{021C8937-E5DC-4EEC-B1B0-5D0A045D3A93}" scale="80" state="hidden">
      <selection activeCell="J19" sqref="J19"/>
      <pageMargins left="0.7" right="0.7" top="0.75" bottom="0.75" header="0.3" footer="0.3"/>
      <pageSetup orientation="portrait" r:id="rId1"/>
    </customSheetView>
    <customSheetView guid="{C62255E3-4BBD-4D52-9A28-B09036565113}" topLeftCell="C1">
      <selection activeCell="I23" sqref="I23"/>
      <pageMargins left="0.7" right="0.7" top="0.75" bottom="0.75" header="0.3" footer="0.3"/>
      <pageSetup orientation="portrait" r:id="rId2"/>
    </customSheetView>
    <customSheetView guid="{1F1C7B1E-6480-443B-8699-8DB4E2051728}" topLeftCell="C1">
      <selection activeCell="I23" sqref="I23"/>
      <pageMargins left="0.7" right="0.7" top="0.75" bottom="0.75" header="0.3" footer="0.3"/>
      <pageSetup orientation="portrait" r:id="rId3"/>
    </customSheetView>
  </customSheetViews>
  <mergeCells count="11">
    <mergeCell ref="F2:F4"/>
    <mergeCell ref="F6:F8"/>
    <mergeCell ref="B8:C8"/>
    <mergeCell ref="B1:C1"/>
    <mergeCell ref="E2:E4"/>
    <mergeCell ref="E6:E8"/>
    <mergeCell ref="B2:C2"/>
    <mergeCell ref="B3:C3"/>
    <mergeCell ref="B4:C4"/>
    <mergeCell ref="B6:C6"/>
    <mergeCell ref="B7:C7"/>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M44"/>
  <sheetViews>
    <sheetView zoomScale="80" zoomScaleNormal="80" workbookViewId="0">
      <selection activeCell="C10" sqref="C10"/>
    </sheetView>
  </sheetViews>
  <sheetFormatPr defaultColWidth="9.140625" defaultRowHeight="15" x14ac:dyDescent="0.25"/>
  <cols>
    <col min="1" max="1" width="9.140625" style="43"/>
    <col min="2" max="2" width="7.140625" style="43" customWidth="1"/>
    <col min="3" max="3" width="48.5703125" style="43" customWidth="1"/>
    <col min="4" max="4" width="17.140625" style="82" customWidth="1"/>
    <col min="5" max="5" width="15.140625" style="82" customWidth="1"/>
    <col min="6" max="6" width="7.85546875" style="43" customWidth="1"/>
    <col min="7" max="7" width="5.140625" style="43" customWidth="1"/>
    <col min="8" max="9" width="6.28515625" style="43" customWidth="1"/>
    <col min="10" max="11" width="2" style="43" customWidth="1"/>
    <col min="12" max="12" width="81.140625" style="43" customWidth="1"/>
    <col min="13" max="13" width="12.5703125" style="72" customWidth="1"/>
    <col min="14" max="16384" width="9.140625" style="43"/>
  </cols>
  <sheetData>
    <row r="1" spans="1:13" s="56" customFormat="1" ht="15.75" x14ac:dyDescent="0.25">
      <c r="B1" s="56">
        <v>1</v>
      </c>
      <c r="C1" s="56" t="s">
        <v>122</v>
      </c>
      <c r="D1" s="86"/>
      <c r="E1" s="86"/>
      <c r="M1" s="87"/>
    </row>
    <row r="2" spans="1:13" s="56" customFormat="1" ht="15.75" x14ac:dyDescent="0.25">
      <c r="B2" s="56">
        <v>2</v>
      </c>
      <c r="C2" s="56" t="s">
        <v>124</v>
      </c>
      <c r="D2" s="86"/>
      <c r="E2" s="86"/>
      <c r="M2" s="87"/>
    </row>
    <row r="3" spans="1:13" s="56" customFormat="1" ht="15.75" x14ac:dyDescent="0.25">
      <c r="B3" s="56">
        <v>3</v>
      </c>
      <c r="C3" s="56" t="s">
        <v>126</v>
      </c>
      <c r="D3" s="86"/>
      <c r="E3" s="86"/>
      <c r="M3" s="87"/>
    </row>
    <row r="4" spans="1:13" s="56" customFormat="1" ht="15.75" x14ac:dyDescent="0.25">
      <c r="B4" s="56">
        <v>4</v>
      </c>
      <c r="C4" s="56" t="s">
        <v>127</v>
      </c>
      <c r="D4" s="86"/>
      <c r="E4" s="86"/>
      <c r="M4" s="87"/>
    </row>
    <row r="5" spans="1:13" s="56" customFormat="1" ht="15.75" x14ac:dyDescent="0.25">
      <c r="B5" s="56">
        <v>5</v>
      </c>
      <c r="C5" s="56" t="s">
        <v>128</v>
      </c>
      <c r="D5" s="86"/>
      <c r="E5" s="86"/>
      <c r="M5" s="87"/>
    </row>
    <row r="6" spans="1:13" s="56" customFormat="1" ht="15.75" x14ac:dyDescent="0.25">
      <c r="B6" s="56">
        <v>6</v>
      </c>
      <c r="C6" s="56" t="s">
        <v>142</v>
      </c>
      <c r="D6" s="86"/>
      <c r="E6" s="86"/>
      <c r="M6" s="87"/>
    </row>
    <row r="7" spans="1:13" s="56" customFormat="1" ht="15.75" x14ac:dyDescent="0.25">
      <c r="B7" s="56">
        <v>7</v>
      </c>
      <c r="C7" s="56" t="s">
        <v>129</v>
      </c>
      <c r="D7" s="86"/>
      <c r="E7" s="86"/>
      <c r="M7" s="87"/>
    </row>
    <row r="8" spans="1:13" s="56" customFormat="1" ht="15.75" x14ac:dyDescent="0.25">
      <c r="B8" s="56">
        <v>8</v>
      </c>
      <c r="C8" s="56" t="s">
        <v>130</v>
      </c>
      <c r="D8" s="86"/>
      <c r="E8" s="86"/>
      <c r="M8" s="87"/>
    </row>
    <row r="9" spans="1:13" s="56" customFormat="1" ht="15.75" x14ac:dyDescent="0.25">
      <c r="B9" s="56">
        <v>9</v>
      </c>
      <c r="C9" s="56" t="s">
        <v>136</v>
      </c>
      <c r="D9" s="86"/>
      <c r="E9" s="86"/>
      <c r="M9" s="87"/>
    </row>
    <row r="10" spans="1:13" s="56" customFormat="1" ht="15.75" x14ac:dyDescent="0.25">
      <c r="B10" s="56">
        <v>10</v>
      </c>
      <c r="C10" s="56" t="s">
        <v>135</v>
      </c>
      <c r="D10" s="86"/>
      <c r="E10" s="86"/>
      <c r="M10" s="87"/>
    </row>
    <row r="13" spans="1:13" x14ac:dyDescent="0.25">
      <c r="A13" s="125" t="s">
        <v>123</v>
      </c>
      <c r="B13" s="83"/>
      <c r="C13" s="83" t="s">
        <v>131</v>
      </c>
      <c r="D13" s="128"/>
      <c r="E13" s="129"/>
      <c r="F13" s="130"/>
      <c r="G13" s="130"/>
      <c r="H13" s="130"/>
      <c r="I13" s="131"/>
      <c r="J13" s="45"/>
      <c r="K13" s="45"/>
      <c r="L13" s="46"/>
      <c r="M13" s="73"/>
    </row>
    <row r="14" spans="1:13" x14ac:dyDescent="0.25">
      <c r="A14" s="126"/>
      <c r="B14" s="83"/>
      <c r="C14" s="83" t="s">
        <v>56</v>
      </c>
      <c r="D14" s="132"/>
      <c r="E14" s="133"/>
      <c r="F14" s="134"/>
      <c r="G14" s="134"/>
      <c r="H14" s="134"/>
      <c r="I14" s="135"/>
      <c r="J14" s="45"/>
      <c r="K14" s="45"/>
      <c r="L14" s="46"/>
      <c r="M14" s="73"/>
    </row>
    <row r="15" spans="1:13" x14ac:dyDescent="0.25">
      <c r="A15" s="126"/>
      <c r="B15" s="83"/>
      <c r="C15" s="83" t="s">
        <v>132</v>
      </c>
      <c r="D15" s="128"/>
      <c r="E15" s="129"/>
      <c r="F15" s="130"/>
      <c r="G15" s="130"/>
      <c r="H15" s="130"/>
      <c r="I15" s="131"/>
      <c r="J15" s="45"/>
      <c r="K15" s="45"/>
      <c r="L15" s="46"/>
      <c r="M15" s="73"/>
    </row>
    <row r="16" spans="1:13" x14ac:dyDescent="0.25">
      <c r="A16" s="126"/>
      <c r="B16" s="83"/>
      <c r="C16" s="83" t="s">
        <v>57</v>
      </c>
      <c r="D16" s="128"/>
      <c r="E16" s="129"/>
      <c r="F16" s="130"/>
      <c r="G16" s="130"/>
      <c r="H16" s="130"/>
      <c r="I16" s="131"/>
      <c r="J16" s="45"/>
      <c r="K16" s="45"/>
      <c r="L16" s="46"/>
      <c r="M16" s="73"/>
    </row>
    <row r="17" spans="1:13" x14ac:dyDescent="0.25">
      <c r="A17" s="126"/>
      <c r="B17" s="83"/>
      <c r="C17" s="83" t="s">
        <v>133</v>
      </c>
      <c r="D17" s="128"/>
      <c r="E17" s="129"/>
      <c r="F17" s="130"/>
      <c r="G17" s="130"/>
      <c r="H17" s="130"/>
      <c r="I17" s="131"/>
      <c r="J17" s="45"/>
      <c r="K17" s="45"/>
      <c r="L17" s="46"/>
      <c r="M17" s="73"/>
    </row>
    <row r="18" spans="1:13" x14ac:dyDescent="0.25">
      <c r="A18" s="126"/>
      <c r="B18" s="83"/>
      <c r="C18" s="83" t="s">
        <v>58</v>
      </c>
      <c r="D18" s="128"/>
      <c r="E18" s="129"/>
      <c r="F18" s="130"/>
      <c r="G18" s="130"/>
      <c r="H18" s="130"/>
      <c r="I18" s="131"/>
      <c r="J18" s="45"/>
      <c r="K18" s="45"/>
      <c r="L18" s="46"/>
      <c r="M18" s="73"/>
    </row>
    <row r="19" spans="1:13" x14ac:dyDescent="0.25">
      <c r="A19" s="126"/>
      <c r="B19" s="83"/>
      <c r="C19" s="83" t="s">
        <v>59</v>
      </c>
      <c r="D19" s="128"/>
      <c r="E19" s="129"/>
      <c r="F19" s="130"/>
      <c r="G19" s="130"/>
      <c r="H19" s="130"/>
      <c r="I19" s="131"/>
      <c r="J19" s="45"/>
      <c r="K19" s="45"/>
      <c r="L19" s="46"/>
      <c r="M19" s="73"/>
    </row>
    <row r="20" spans="1:13" x14ac:dyDescent="0.25">
      <c r="A20" s="127"/>
      <c r="B20" s="83"/>
      <c r="C20" s="83" t="s">
        <v>60</v>
      </c>
      <c r="D20" s="128"/>
      <c r="E20" s="129"/>
      <c r="F20" s="130"/>
      <c r="G20" s="130"/>
      <c r="H20" s="130"/>
      <c r="I20" s="131"/>
      <c r="J20" s="45"/>
      <c r="K20" s="45"/>
      <c r="L20" s="46"/>
      <c r="M20" s="73"/>
    </row>
    <row r="22" spans="1:13" s="47" customFormat="1" ht="29.25" customHeight="1" x14ac:dyDescent="0.25">
      <c r="C22" s="48" t="s">
        <v>64</v>
      </c>
      <c r="D22" s="88" t="s">
        <v>134</v>
      </c>
      <c r="E22" s="88" t="s">
        <v>80</v>
      </c>
      <c r="F22" s="116" t="s">
        <v>62</v>
      </c>
      <c r="G22" s="116"/>
      <c r="H22" s="120" t="s">
        <v>63</v>
      </c>
      <c r="I22" s="121"/>
      <c r="L22" s="49" t="s">
        <v>117</v>
      </c>
      <c r="M22" s="89" t="s">
        <v>79</v>
      </c>
    </row>
    <row r="23" spans="1:13" x14ac:dyDescent="0.25">
      <c r="A23" s="125" t="s">
        <v>125</v>
      </c>
      <c r="B23" s="43">
        <v>1.1000000000000001</v>
      </c>
      <c r="C23" s="43" t="s">
        <v>146</v>
      </c>
      <c r="D23" s="50">
        <f>'3. Mgment - Training - Programs'!D3</f>
        <v>20</v>
      </c>
      <c r="E23" s="37"/>
      <c r="F23" s="117"/>
      <c r="G23" s="117"/>
      <c r="H23" s="122" t="str">
        <f t="shared" ref="H23" si="0">IF(M23&gt;1,"ERROR","SCORE OK")</f>
        <v>SCORE OK</v>
      </c>
      <c r="I23" s="123"/>
      <c r="L23" s="90"/>
      <c r="M23" s="51">
        <f t="shared" ref="M23:M44" si="1">E23/D23</f>
        <v>0</v>
      </c>
    </row>
    <row r="24" spans="1:13" x14ac:dyDescent="0.25">
      <c r="A24" s="126"/>
      <c r="B24" s="43">
        <v>1.2</v>
      </c>
      <c r="C24" s="43" t="s">
        <v>104</v>
      </c>
      <c r="D24" s="50">
        <f>'3. Mgment - Training - Programs'!D4</f>
        <v>20</v>
      </c>
      <c r="E24" s="37"/>
      <c r="F24" s="117"/>
      <c r="G24" s="117"/>
      <c r="H24" s="122" t="str">
        <f t="shared" ref="H24:H26" si="2">IF(M24&gt;1,"ERROR","SCORE OK")</f>
        <v>SCORE OK</v>
      </c>
      <c r="I24" s="123"/>
      <c r="L24" s="90"/>
      <c r="M24" s="51">
        <f t="shared" si="1"/>
        <v>0</v>
      </c>
    </row>
    <row r="25" spans="1:13" x14ac:dyDescent="0.25">
      <c r="A25" s="126"/>
      <c r="B25" s="43">
        <v>1.3</v>
      </c>
      <c r="C25" s="43" t="s">
        <v>105</v>
      </c>
      <c r="D25" s="50">
        <f>'3. Mgment - Training - Programs'!D5</f>
        <v>20</v>
      </c>
      <c r="E25" s="37"/>
      <c r="F25" s="117"/>
      <c r="G25" s="117"/>
      <c r="H25" s="122" t="str">
        <f t="shared" si="2"/>
        <v>SCORE OK</v>
      </c>
      <c r="I25" s="123"/>
      <c r="L25" s="90"/>
      <c r="M25" s="51">
        <f t="shared" si="1"/>
        <v>0</v>
      </c>
    </row>
    <row r="26" spans="1:13" x14ac:dyDescent="0.25">
      <c r="A26" s="126"/>
      <c r="B26" s="43">
        <v>1.4</v>
      </c>
      <c r="C26" s="85" t="s">
        <v>119</v>
      </c>
      <c r="D26" s="50">
        <f>'3. Mgment - Training - Programs'!D6</f>
        <v>20</v>
      </c>
      <c r="E26" s="37"/>
      <c r="F26" s="118"/>
      <c r="G26" s="119"/>
      <c r="H26" s="122" t="str">
        <f t="shared" si="2"/>
        <v>SCORE OK</v>
      </c>
      <c r="I26" s="123"/>
      <c r="L26" s="90"/>
      <c r="M26" s="51">
        <f t="shared" si="1"/>
        <v>0</v>
      </c>
    </row>
    <row r="27" spans="1:13" x14ac:dyDescent="0.25">
      <c r="A27" s="126"/>
      <c r="B27" s="43">
        <v>2.1</v>
      </c>
      <c r="C27" s="43" t="s">
        <v>120</v>
      </c>
      <c r="D27" s="50">
        <f>'3. Mgment - Training - Programs'!D9</f>
        <v>30</v>
      </c>
      <c r="E27" s="37"/>
      <c r="F27" s="117"/>
      <c r="G27" s="117"/>
      <c r="H27" s="122" t="str">
        <f t="shared" ref="H27:H43" si="3">IF(M27&gt;1,"ERROR","SCORE OK")</f>
        <v>SCORE OK</v>
      </c>
      <c r="I27" s="123"/>
      <c r="L27" s="90"/>
      <c r="M27" s="51">
        <f t="shared" si="1"/>
        <v>0</v>
      </c>
    </row>
    <row r="28" spans="1:13" x14ac:dyDescent="0.25">
      <c r="A28" s="126"/>
      <c r="B28" s="43">
        <v>2.2000000000000002</v>
      </c>
      <c r="C28" s="43" t="s">
        <v>106</v>
      </c>
      <c r="D28" s="50">
        <f>'3. Mgment - Training - Programs'!D10</f>
        <v>30</v>
      </c>
      <c r="E28" s="37"/>
      <c r="F28" s="117"/>
      <c r="G28" s="117"/>
      <c r="H28" s="122" t="str">
        <f t="shared" si="3"/>
        <v>SCORE OK</v>
      </c>
      <c r="I28" s="123"/>
      <c r="L28" s="90"/>
      <c r="M28" s="51">
        <f t="shared" si="1"/>
        <v>0</v>
      </c>
    </row>
    <row r="29" spans="1:13" x14ac:dyDescent="0.25">
      <c r="A29" s="126"/>
      <c r="B29" s="43">
        <v>3.1</v>
      </c>
      <c r="C29" s="43" t="s">
        <v>107</v>
      </c>
      <c r="D29" s="50">
        <f>'3. Mgment - Training - Programs'!D12</f>
        <v>30</v>
      </c>
      <c r="E29" s="37"/>
      <c r="F29" s="117"/>
      <c r="G29" s="117"/>
      <c r="H29" s="122" t="str">
        <f t="shared" si="3"/>
        <v>SCORE OK</v>
      </c>
      <c r="I29" s="123"/>
      <c r="L29" s="90"/>
      <c r="M29" s="51">
        <f t="shared" si="1"/>
        <v>0</v>
      </c>
    </row>
    <row r="30" spans="1:13" x14ac:dyDescent="0.25">
      <c r="A30" s="126"/>
      <c r="B30" s="43">
        <v>3.2</v>
      </c>
      <c r="C30" s="43" t="s">
        <v>11</v>
      </c>
      <c r="D30" s="50">
        <f>'3. Mgment - Training - Programs'!D14</f>
        <v>20</v>
      </c>
      <c r="E30" s="37"/>
      <c r="F30" s="117"/>
      <c r="G30" s="117"/>
      <c r="H30" s="122" t="str">
        <f t="shared" si="3"/>
        <v>SCORE OK</v>
      </c>
      <c r="I30" s="123"/>
      <c r="L30" s="90"/>
      <c r="M30" s="51">
        <f t="shared" si="1"/>
        <v>0</v>
      </c>
    </row>
    <row r="31" spans="1:13" x14ac:dyDescent="0.25">
      <c r="A31" s="126"/>
      <c r="B31" s="43">
        <v>3.3</v>
      </c>
      <c r="C31" s="43" t="s">
        <v>12</v>
      </c>
      <c r="D31" s="50">
        <f>'3. Mgment - Training - Programs'!D15</f>
        <v>20</v>
      </c>
      <c r="E31" s="37"/>
      <c r="F31" s="117"/>
      <c r="G31" s="117"/>
      <c r="H31" s="122" t="str">
        <f t="shared" si="3"/>
        <v>SCORE OK</v>
      </c>
      <c r="I31" s="123"/>
      <c r="L31" s="90"/>
      <c r="M31" s="51">
        <f t="shared" si="1"/>
        <v>0</v>
      </c>
    </row>
    <row r="32" spans="1:13" x14ac:dyDescent="0.25">
      <c r="A32" s="126"/>
      <c r="B32" s="43">
        <v>3.4</v>
      </c>
      <c r="C32" s="43" t="s">
        <v>108</v>
      </c>
      <c r="D32" s="50">
        <f>'3. Mgment - Training - Programs'!D16</f>
        <v>10</v>
      </c>
      <c r="E32" s="37"/>
      <c r="F32" s="117"/>
      <c r="G32" s="117"/>
      <c r="H32" s="122" t="str">
        <f t="shared" si="3"/>
        <v>SCORE OK</v>
      </c>
      <c r="I32" s="123"/>
      <c r="L32" s="90"/>
      <c r="M32" s="51">
        <f t="shared" si="1"/>
        <v>0</v>
      </c>
    </row>
    <row r="33" spans="1:13" x14ac:dyDescent="0.25">
      <c r="A33" s="126"/>
      <c r="B33" s="43">
        <v>4.0999999999999996</v>
      </c>
      <c r="C33" s="43" t="s">
        <v>109</v>
      </c>
      <c r="D33" s="50">
        <f>'4. On-Farm BMP'!D3</f>
        <v>40</v>
      </c>
      <c r="E33" s="37"/>
      <c r="F33" s="117"/>
      <c r="G33" s="117"/>
      <c r="H33" s="122" t="str">
        <f t="shared" si="3"/>
        <v>SCORE OK</v>
      </c>
      <c r="I33" s="123"/>
      <c r="L33" s="90"/>
      <c r="M33" s="51">
        <f t="shared" si="1"/>
        <v>0</v>
      </c>
    </row>
    <row r="34" spans="1:13" x14ac:dyDescent="0.25">
      <c r="A34" s="126"/>
      <c r="B34" s="43">
        <v>4.2</v>
      </c>
      <c r="C34" s="43" t="s">
        <v>110</v>
      </c>
      <c r="D34" s="50">
        <f>'4. On-Farm BMP'!D4</f>
        <v>40</v>
      </c>
      <c r="E34" s="37"/>
      <c r="F34" s="117"/>
      <c r="G34" s="117"/>
      <c r="H34" s="122" t="str">
        <f t="shared" si="3"/>
        <v>SCORE OK</v>
      </c>
      <c r="I34" s="123"/>
      <c r="L34" s="90"/>
      <c r="M34" s="51">
        <f t="shared" si="1"/>
        <v>0</v>
      </c>
    </row>
    <row r="35" spans="1:13" x14ac:dyDescent="0.25">
      <c r="A35" s="126"/>
      <c r="B35" s="43">
        <v>5.0999999999999996</v>
      </c>
      <c r="C35" s="43" t="s">
        <v>14</v>
      </c>
      <c r="D35" s="50">
        <f>'4. On-Farm BMP'!D6</f>
        <v>20</v>
      </c>
      <c r="E35" s="37"/>
      <c r="F35" s="117"/>
      <c r="G35" s="117"/>
      <c r="H35" s="122" t="str">
        <f t="shared" si="3"/>
        <v>SCORE OK</v>
      </c>
      <c r="I35" s="123"/>
      <c r="L35" s="90"/>
      <c r="M35" s="51">
        <f t="shared" si="1"/>
        <v>0</v>
      </c>
    </row>
    <row r="36" spans="1:13" x14ac:dyDescent="0.25">
      <c r="A36" s="126"/>
      <c r="B36" s="43">
        <v>5.2</v>
      </c>
      <c r="C36" s="43" t="s">
        <v>111</v>
      </c>
      <c r="D36" s="50">
        <f>'4. On-Farm BMP'!D7</f>
        <v>20</v>
      </c>
      <c r="E36" s="37"/>
      <c r="F36" s="117"/>
      <c r="G36" s="117"/>
      <c r="H36" s="122" t="str">
        <f t="shared" si="3"/>
        <v>SCORE OK</v>
      </c>
      <c r="I36" s="123"/>
      <c r="L36" s="90"/>
      <c r="M36" s="51">
        <f t="shared" si="1"/>
        <v>0</v>
      </c>
    </row>
    <row r="37" spans="1:13" x14ac:dyDescent="0.25">
      <c r="A37" s="126"/>
      <c r="B37" s="43">
        <v>5.3</v>
      </c>
      <c r="C37" s="43" t="s">
        <v>13</v>
      </c>
      <c r="D37" s="50">
        <f>'4. On-Farm BMP'!D8</f>
        <v>20</v>
      </c>
      <c r="E37" s="37"/>
      <c r="F37" s="117"/>
      <c r="G37" s="117"/>
      <c r="H37" s="122" t="str">
        <f t="shared" si="3"/>
        <v>SCORE OK</v>
      </c>
      <c r="I37" s="123"/>
      <c r="L37" s="90"/>
      <c r="M37" s="51">
        <f t="shared" si="1"/>
        <v>0</v>
      </c>
    </row>
    <row r="38" spans="1:13" x14ac:dyDescent="0.25">
      <c r="A38" s="126"/>
      <c r="B38" s="43">
        <v>5.4</v>
      </c>
      <c r="C38" s="43" t="s">
        <v>112</v>
      </c>
      <c r="D38" s="50">
        <f>'4. On-Farm BMP'!D9</f>
        <v>40</v>
      </c>
      <c r="E38" s="37"/>
      <c r="F38" s="117"/>
      <c r="G38" s="117"/>
      <c r="H38" s="122" t="str">
        <f t="shared" si="3"/>
        <v>SCORE OK</v>
      </c>
      <c r="I38" s="123"/>
      <c r="L38" s="90"/>
      <c r="M38" s="51">
        <f t="shared" si="1"/>
        <v>0</v>
      </c>
    </row>
    <row r="39" spans="1:13" x14ac:dyDescent="0.25">
      <c r="A39" s="126"/>
      <c r="B39" s="43">
        <v>6.1</v>
      </c>
      <c r="C39" s="43" t="s">
        <v>113</v>
      </c>
      <c r="D39" s="50">
        <f>'4. On-Farm BMP'!D11</f>
        <v>60</v>
      </c>
      <c r="E39" s="37"/>
      <c r="F39" s="117"/>
      <c r="G39" s="117"/>
      <c r="H39" s="122" t="str">
        <f t="shared" si="3"/>
        <v>SCORE OK</v>
      </c>
      <c r="I39" s="123"/>
      <c r="L39" s="90"/>
      <c r="M39" s="51">
        <f t="shared" si="1"/>
        <v>0</v>
      </c>
    </row>
    <row r="40" spans="1:13" x14ac:dyDescent="0.25">
      <c r="A40" s="126"/>
      <c r="B40" s="43">
        <v>6.2</v>
      </c>
      <c r="C40" s="43" t="s">
        <v>114</v>
      </c>
      <c r="D40" s="50">
        <f>'4. On-Farm BMP'!D12</f>
        <v>70</v>
      </c>
      <c r="E40" s="37" t="s">
        <v>164</v>
      </c>
      <c r="F40" s="124" t="str">
        <f>IF(E40=0,"AUDIT FAIL"," ")</f>
        <v xml:space="preserve"> </v>
      </c>
      <c r="G40" s="124"/>
      <c r="H40" s="122" t="str">
        <f>IF(F40="AUDIT FAIL","ERROR","SCORE OK")</f>
        <v>SCORE OK</v>
      </c>
      <c r="I40" s="123"/>
      <c r="L40" s="90"/>
      <c r="M40" s="51" t="e">
        <f t="shared" si="1"/>
        <v>#VALUE!</v>
      </c>
    </row>
    <row r="41" spans="1:13" x14ac:dyDescent="0.25">
      <c r="A41" s="126"/>
      <c r="B41" s="43">
        <v>6.3</v>
      </c>
      <c r="C41" s="43" t="s">
        <v>115</v>
      </c>
      <c r="D41" s="50">
        <f>'4. On-Farm BMP'!D14</f>
        <v>20</v>
      </c>
      <c r="E41" s="37"/>
      <c r="F41" s="117"/>
      <c r="G41" s="117"/>
      <c r="H41" s="122" t="str">
        <f>IF(M41&gt;1,"ERROR","SCORE OK")</f>
        <v>SCORE OK</v>
      </c>
      <c r="I41" s="123"/>
      <c r="L41" s="90"/>
      <c r="M41" s="51">
        <f t="shared" si="1"/>
        <v>0</v>
      </c>
    </row>
    <row r="42" spans="1:13" x14ac:dyDescent="0.25">
      <c r="A42" s="126"/>
      <c r="B42" s="43">
        <v>6.4</v>
      </c>
      <c r="C42" s="43" t="s">
        <v>87</v>
      </c>
      <c r="D42" s="50">
        <f>'4. On-Farm BMP'!D15</f>
        <v>20</v>
      </c>
      <c r="E42" s="37"/>
      <c r="F42" s="117"/>
      <c r="G42" s="117"/>
      <c r="H42" s="122" t="str">
        <f t="shared" si="3"/>
        <v>SCORE OK</v>
      </c>
      <c r="I42" s="123"/>
      <c r="L42" s="90"/>
      <c r="M42" s="51">
        <f t="shared" si="1"/>
        <v>0</v>
      </c>
    </row>
    <row r="43" spans="1:13" x14ac:dyDescent="0.25">
      <c r="A43" s="126"/>
      <c r="B43" s="43">
        <v>6.5</v>
      </c>
      <c r="C43" s="43" t="s">
        <v>96</v>
      </c>
      <c r="D43" s="50">
        <f>'4. On-Farm BMP'!D16</f>
        <v>50</v>
      </c>
      <c r="E43" s="37"/>
      <c r="F43" s="117"/>
      <c r="G43" s="117"/>
      <c r="H43" s="122" t="str">
        <f t="shared" si="3"/>
        <v>SCORE OK</v>
      </c>
      <c r="I43" s="123"/>
      <c r="L43" s="90"/>
      <c r="M43" s="51">
        <f t="shared" si="1"/>
        <v>0</v>
      </c>
    </row>
    <row r="44" spans="1:13" x14ac:dyDescent="0.25">
      <c r="A44" s="127"/>
      <c r="B44" s="43">
        <v>7.1</v>
      </c>
      <c r="C44" s="43" t="s">
        <v>116</v>
      </c>
      <c r="D44" s="50">
        <f>'4. On-Farm BMP'!D19</f>
        <v>0</v>
      </c>
      <c r="E44" s="37"/>
      <c r="F44" s="124" t="str">
        <f>IF(E44="yes","AUDIT FAIL"," ")</f>
        <v xml:space="preserve"> </v>
      </c>
      <c r="G44" s="124"/>
      <c r="H44" s="122" t="str">
        <f>IF(F44="AUDIT FAIL","ERROR","SCORE OK")</f>
        <v>SCORE OK</v>
      </c>
      <c r="I44" s="123"/>
      <c r="L44" s="90"/>
      <c r="M44" s="92" t="e">
        <f t="shared" si="1"/>
        <v>#DIV/0!</v>
      </c>
    </row>
  </sheetData>
  <sheetProtection selectLockedCells="1"/>
  <customSheetViews>
    <customSheetView guid="{021C8937-E5DC-4EEC-B1B0-5D0A045D3A93}">
      <selection activeCell="K11" sqref="K11"/>
      <pageMargins left="0.7" right="0.7" top="0.75" bottom="0.75" header="0.3" footer="0.3"/>
      <pageSetup orientation="portrait" r:id="rId1"/>
    </customSheetView>
    <customSheetView guid="{C62255E3-4BBD-4D52-9A28-B09036565113}" state="hidden">
      <selection activeCell="G8" sqref="G8"/>
      <pageMargins left="0.7" right="0.7" top="0.75" bottom="0.75" header="0.3" footer="0.3"/>
      <pageSetup orientation="portrait" r:id="rId2"/>
    </customSheetView>
    <customSheetView guid="{1F1C7B1E-6480-443B-8699-8DB4E2051728}" state="hidden">
      <selection activeCell="G8" sqref="G8"/>
      <pageMargins left="0.7" right="0.7" top="0.75" bottom="0.75" header="0.3" footer="0.3"/>
      <pageSetup orientation="portrait" r:id="rId3"/>
    </customSheetView>
  </customSheetViews>
  <mergeCells count="56">
    <mergeCell ref="H44:I44"/>
    <mergeCell ref="H28:I28"/>
    <mergeCell ref="H29:I29"/>
    <mergeCell ref="H30:I30"/>
    <mergeCell ref="H31:I31"/>
    <mergeCell ref="H41:I41"/>
    <mergeCell ref="H32:I32"/>
    <mergeCell ref="H33:I33"/>
    <mergeCell ref="H34:I34"/>
    <mergeCell ref="H35:I35"/>
    <mergeCell ref="H36:I36"/>
    <mergeCell ref="H37:I37"/>
    <mergeCell ref="H38:I38"/>
    <mergeCell ref="A13:A20"/>
    <mergeCell ref="A23:A44"/>
    <mergeCell ref="H26:I26"/>
    <mergeCell ref="D13:I13"/>
    <mergeCell ref="D14:I14"/>
    <mergeCell ref="D15:I15"/>
    <mergeCell ref="D16:I16"/>
    <mergeCell ref="D17:I17"/>
    <mergeCell ref="D18:I18"/>
    <mergeCell ref="D19:I19"/>
    <mergeCell ref="D20:I20"/>
    <mergeCell ref="H43:I43"/>
    <mergeCell ref="H39:I39"/>
    <mergeCell ref="H40:I40"/>
    <mergeCell ref="H42:I42"/>
    <mergeCell ref="F37:G37"/>
    <mergeCell ref="F38:G38"/>
    <mergeCell ref="F39:G39"/>
    <mergeCell ref="F41:G41"/>
    <mergeCell ref="F44:G44"/>
    <mergeCell ref="F43:G43"/>
    <mergeCell ref="F42:G42"/>
    <mergeCell ref="F40:G40"/>
    <mergeCell ref="H22:I22"/>
    <mergeCell ref="H23:I23"/>
    <mergeCell ref="H24:I24"/>
    <mergeCell ref="H25:I25"/>
    <mergeCell ref="H27:I27"/>
    <mergeCell ref="F22:G22"/>
    <mergeCell ref="F23:G23"/>
    <mergeCell ref="F24:G24"/>
    <mergeCell ref="F25:G25"/>
    <mergeCell ref="F36:G36"/>
    <mergeCell ref="F27:G27"/>
    <mergeCell ref="F28:G28"/>
    <mergeCell ref="F29:G29"/>
    <mergeCell ref="F30:G30"/>
    <mergeCell ref="F31:G31"/>
    <mergeCell ref="F32:G32"/>
    <mergeCell ref="F33:G33"/>
    <mergeCell ref="F34:G34"/>
    <mergeCell ref="F35:G35"/>
    <mergeCell ref="F26:G26"/>
  </mergeCells>
  <conditionalFormatting sqref="H22:I44">
    <cfRule type="containsText" dxfId="10" priority="8" operator="containsText" text="&quot;ERROR&quot;">
      <formula>NOT(ISERROR(SEARCH("""ERROR""",H22)))</formula>
    </cfRule>
  </conditionalFormatting>
  <conditionalFormatting sqref="H22:I44">
    <cfRule type="containsText" dxfId="9" priority="7" operator="containsText" text="ERROR">
      <formula>NOT(ISERROR(SEARCH("ERROR",H22)))</formula>
    </cfRule>
  </conditionalFormatting>
  <pageMargins left="0.7" right="0.7" top="0.75" bottom="0.75" header="0.3" footer="0.3"/>
  <pageSetup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Q34"/>
  <sheetViews>
    <sheetView zoomScale="80" zoomScaleNormal="80" workbookViewId="0">
      <selection activeCell="P16" sqref="P16"/>
    </sheetView>
  </sheetViews>
  <sheetFormatPr defaultColWidth="9.140625" defaultRowHeight="15" x14ac:dyDescent="0.25"/>
  <cols>
    <col min="1" max="1" width="11.7109375" style="43" customWidth="1"/>
    <col min="2" max="3" width="9.140625" style="43"/>
    <col min="4" max="4" width="13.140625" style="43" customWidth="1"/>
    <col min="5" max="16384" width="9.140625" style="43"/>
  </cols>
  <sheetData>
    <row r="1" spans="1:17" x14ac:dyDescent="0.25">
      <c r="A1" s="147" t="s">
        <v>42</v>
      </c>
      <c r="B1" s="147"/>
      <c r="C1" s="147"/>
      <c r="D1" s="147"/>
      <c r="E1" s="147"/>
      <c r="F1" s="147"/>
      <c r="G1" s="147"/>
      <c r="H1" s="147"/>
      <c r="I1" s="147"/>
      <c r="J1" s="147"/>
      <c r="K1" s="147"/>
      <c r="L1" s="147"/>
      <c r="M1" s="147"/>
      <c r="N1" s="147"/>
    </row>
    <row r="2" spans="1:17" x14ac:dyDescent="0.25">
      <c r="A2" s="148" t="s">
        <v>84</v>
      </c>
      <c r="B2" s="148"/>
      <c r="C2" s="148"/>
      <c r="D2" s="148"/>
      <c r="E2" s="148"/>
      <c r="F2" s="148"/>
      <c r="G2" s="148"/>
      <c r="H2" s="148"/>
      <c r="I2" s="148"/>
      <c r="J2" s="148"/>
      <c r="K2" s="148"/>
      <c r="L2" s="148"/>
      <c r="M2" s="148"/>
      <c r="N2" s="148"/>
    </row>
    <row r="3" spans="1:17" x14ac:dyDescent="0.25">
      <c r="L3" s="149" t="s">
        <v>185</v>
      </c>
      <c r="M3" s="149"/>
      <c r="N3" s="149"/>
    </row>
    <row r="4" spans="1:17" ht="3.75" customHeight="1" x14ac:dyDescent="0.25"/>
    <row r="5" spans="1:17" s="54" customFormat="1" ht="31.5" customHeight="1" x14ac:dyDescent="0.35">
      <c r="A5" s="150" t="s">
        <v>137</v>
      </c>
      <c r="B5" s="148"/>
      <c r="C5" s="148"/>
      <c r="D5" s="148"/>
      <c r="E5" s="148"/>
      <c r="F5" s="148"/>
      <c r="G5" s="148"/>
      <c r="H5" s="148"/>
      <c r="I5" s="148"/>
      <c r="J5" s="148"/>
      <c r="K5" s="148"/>
      <c r="L5" s="148"/>
      <c r="M5" s="148"/>
      <c r="N5" s="148"/>
    </row>
    <row r="6" spans="1:17" x14ac:dyDescent="0.25">
      <c r="A6" s="148" t="s">
        <v>121</v>
      </c>
      <c r="B6" s="148"/>
      <c r="C6" s="148"/>
      <c r="D6" s="148"/>
      <c r="E6" s="148"/>
      <c r="F6" s="148"/>
      <c r="G6" s="148"/>
      <c r="H6" s="148"/>
      <c r="I6" s="148"/>
      <c r="J6" s="148"/>
      <c r="K6" s="148"/>
      <c r="L6" s="148"/>
      <c r="M6" s="148"/>
      <c r="N6" s="148"/>
    </row>
    <row r="7" spans="1:17" ht="6.75" customHeight="1" x14ac:dyDescent="0.25"/>
    <row r="8" spans="1:17" x14ac:dyDescent="0.25">
      <c r="A8" s="153" t="s">
        <v>43</v>
      </c>
      <c r="B8" s="153"/>
      <c r="C8" s="153"/>
      <c r="D8" s="153"/>
      <c r="E8" s="153"/>
      <c r="F8" s="153"/>
      <c r="G8" s="153"/>
      <c r="H8" s="153"/>
      <c r="I8" s="153"/>
      <c r="J8" s="153"/>
      <c r="K8" s="153"/>
      <c r="L8" s="153"/>
      <c r="M8" s="153"/>
      <c r="N8" s="153"/>
    </row>
    <row r="9" spans="1:17" x14ac:dyDescent="0.25">
      <c r="A9" s="153"/>
      <c r="B9" s="153"/>
      <c r="C9" s="153"/>
      <c r="D9" s="153"/>
      <c r="E9" s="153"/>
      <c r="F9" s="153"/>
      <c r="G9" s="153"/>
      <c r="H9" s="153"/>
      <c r="I9" s="153"/>
      <c r="J9" s="153"/>
      <c r="K9" s="153"/>
      <c r="L9" s="153"/>
      <c r="M9" s="153"/>
      <c r="N9" s="153"/>
    </row>
    <row r="10" spans="1:17" ht="12.75" customHeight="1" x14ac:dyDescent="0.25"/>
    <row r="11" spans="1:17" x14ac:dyDescent="0.25">
      <c r="A11" s="154" t="s">
        <v>50</v>
      </c>
      <c r="B11" s="154"/>
      <c r="C11" s="154"/>
      <c r="D11" s="154"/>
      <c r="E11" s="154"/>
      <c r="F11" s="154"/>
      <c r="G11" s="154"/>
      <c r="H11" s="154"/>
      <c r="I11" s="154"/>
      <c r="J11" s="154"/>
      <c r="K11" s="154"/>
      <c r="L11" s="154"/>
      <c r="M11" s="154"/>
      <c r="N11" s="154"/>
      <c r="Q11" s="55"/>
    </row>
    <row r="13" spans="1:17" x14ac:dyDescent="0.25">
      <c r="A13" s="43" t="s">
        <v>49</v>
      </c>
      <c r="B13" s="136">
        <f>'1. Audit Entry Form'!D13</f>
        <v>0</v>
      </c>
      <c r="C13" s="137"/>
      <c r="D13" s="137"/>
      <c r="E13" s="137"/>
      <c r="F13" s="137"/>
      <c r="G13" s="137"/>
      <c r="H13" s="138"/>
      <c r="K13" s="44" t="s">
        <v>44</v>
      </c>
      <c r="L13" s="155">
        <f>'1. Audit Entry Form'!D14</f>
        <v>0</v>
      </c>
      <c r="M13" s="156"/>
      <c r="N13" s="157"/>
    </row>
    <row r="14" spans="1:17" ht="6" customHeight="1" x14ac:dyDescent="0.25"/>
    <row r="15" spans="1:17" x14ac:dyDescent="0.25">
      <c r="A15" s="43" t="s">
        <v>45</v>
      </c>
      <c r="C15" s="136">
        <f>'1. Audit Entry Form'!D15</f>
        <v>0</v>
      </c>
      <c r="D15" s="137"/>
      <c r="E15" s="137"/>
      <c r="F15" s="137"/>
      <c r="G15" s="137"/>
      <c r="H15" s="137"/>
      <c r="I15" s="138"/>
      <c r="K15" s="44" t="s">
        <v>46</v>
      </c>
      <c r="L15" s="136">
        <f>'1. Audit Entry Form'!D16</f>
        <v>0</v>
      </c>
      <c r="M15" s="137"/>
      <c r="N15" s="138"/>
    </row>
    <row r="16" spans="1:17" ht="6" customHeight="1" x14ac:dyDescent="0.25"/>
    <row r="17" spans="1:14" x14ac:dyDescent="0.25">
      <c r="A17" s="43" t="s">
        <v>47</v>
      </c>
      <c r="C17" s="136">
        <f>'1. Audit Entry Form'!D17</f>
        <v>0</v>
      </c>
      <c r="D17" s="137"/>
      <c r="E17" s="137"/>
      <c r="F17" s="137"/>
      <c r="G17" s="137"/>
      <c r="H17" s="137"/>
      <c r="I17" s="138"/>
      <c r="K17" s="44" t="s">
        <v>48</v>
      </c>
      <c r="L17" s="136">
        <f>'1. Audit Entry Form'!D18</f>
        <v>0</v>
      </c>
      <c r="M17" s="137"/>
      <c r="N17" s="138"/>
    </row>
    <row r="18" spans="1:14" ht="6" customHeight="1" x14ac:dyDescent="0.25"/>
    <row r="19" spans="1:14" x14ac:dyDescent="0.25">
      <c r="A19" s="43" t="s">
        <v>51</v>
      </c>
      <c r="E19" s="136">
        <f>'1. Audit Entry Form'!D19</f>
        <v>0</v>
      </c>
      <c r="F19" s="137"/>
      <c r="G19" s="137"/>
      <c r="H19" s="137"/>
      <c r="I19" s="137"/>
      <c r="J19" s="137"/>
      <c r="K19" s="137"/>
      <c r="L19" s="137"/>
      <c r="M19" s="137"/>
      <c r="N19" s="138"/>
    </row>
    <row r="20" spans="1:14" ht="6" customHeight="1" x14ac:dyDescent="0.25"/>
    <row r="21" spans="1:14" x14ac:dyDescent="0.25">
      <c r="A21" s="43" t="s">
        <v>61</v>
      </c>
      <c r="D21" s="136">
        <f>'1. Audit Entry Form'!D20</f>
        <v>0</v>
      </c>
      <c r="E21" s="137"/>
      <c r="F21" s="137"/>
      <c r="G21" s="137"/>
      <c r="H21" s="137"/>
      <c r="I21" s="137"/>
      <c r="J21" s="137"/>
      <c r="K21" s="137"/>
      <c r="L21" s="137"/>
      <c r="M21" s="137"/>
      <c r="N21" s="138"/>
    </row>
    <row r="22" spans="1:14" x14ac:dyDescent="0.25">
      <c r="D22" s="46"/>
      <c r="E22" s="46"/>
      <c r="F22" s="46"/>
      <c r="G22" s="46"/>
      <c r="H22" s="46"/>
      <c r="I22" s="46"/>
      <c r="J22" s="46"/>
      <c r="K22" s="46"/>
      <c r="L22" s="46"/>
      <c r="M22" s="46"/>
      <c r="N22" s="46"/>
    </row>
    <row r="23" spans="1:14" ht="6" customHeight="1" x14ac:dyDescent="0.25"/>
    <row r="24" spans="1:14" s="56" customFormat="1" ht="18.75" customHeight="1" x14ac:dyDescent="0.25">
      <c r="B24" s="152" t="s">
        <v>30</v>
      </c>
      <c r="C24" s="152"/>
      <c r="D24" s="152"/>
      <c r="E24" s="152"/>
      <c r="F24" s="152" t="s">
        <v>41</v>
      </c>
      <c r="G24" s="152"/>
      <c r="H24" s="152"/>
      <c r="I24" s="152" t="s">
        <v>53</v>
      </c>
      <c r="J24" s="152"/>
      <c r="K24" s="152" t="s">
        <v>4</v>
      </c>
      <c r="L24" s="152"/>
      <c r="M24" s="57" t="s">
        <v>54</v>
      </c>
    </row>
    <row r="25" spans="1:14" s="56" customFormat="1" ht="18.75" customHeight="1" x14ac:dyDescent="0.25">
      <c r="B25" s="151" t="s">
        <v>28</v>
      </c>
      <c r="C25" s="151"/>
      <c r="D25" s="151"/>
      <c r="E25" s="151"/>
      <c r="F25" s="139" t="s">
        <v>27</v>
      </c>
      <c r="G25" s="139"/>
      <c r="H25" s="140"/>
      <c r="I25" s="161">
        <f>'3. Mgment - Training - Programs'!D2</f>
        <v>80</v>
      </c>
      <c r="J25" s="161"/>
      <c r="K25" s="162">
        <f>SUM('1. Audit Entry Form'!E23:E26)</f>
        <v>0</v>
      </c>
      <c r="L25" s="163"/>
      <c r="M25" s="52">
        <f>K25/I25</f>
        <v>0</v>
      </c>
    </row>
    <row r="26" spans="1:14" s="56" customFormat="1" ht="18.75" customHeight="1" x14ac:dyDescent="0.25">
      <c r="B26" s="151"/>
      <c r="C26" s="151"/>
      <c r="D26" s="151"/>
      <c r="E26" s="151"/>
      <c r="F26" s="139" t="s">
        <v>25</v>
      </c>
      <c r="G26" s="139"/>
      <c r="H26" s="140"/>
      <c r="I26" s="161">
        <f>'3. Mgment - Training - Programs'!D8</f>
        <v>60</v>
      </c>
      <c r="J26" s="161"/>
      <c r="K26" s="162">
        <f>SUM('1. Audit Entry Form'!E27:E28)</f>
        <v>0</v>
      </c>
      <c r="L26" s="163"/>
      <c r="M26" s="52">
        <f t="shared" ref="M26:M31" si="0">K26/I26</f>
        <v>0</v>
      </c>
    </row>
    <row r="27" spans="1:14" s="56" customFormat="1" ht="18.75" customHeight="1" x14ac:dyDescent="0.25">
      <c r="B27" s="151"/>
      <c r="C27" s="151"/>
      <c r="D27" s="151"/>
      <c r="E27" s="151"/>
      <c r="F27" s="139" t="s">
        <v>26</v>
      </c>
      <c r="G27" s="139"/>
      <c r="H27" s="140"/>
      <c r="I27" s="161">
        <f>'3. Mgment - Training - Programs'!D11</f>
        <v>80</v>
      </c>
      <c r="J27" s="161"/>
      <c r="K27" s="162">
        <f>SUM('1. Audit Entry Form'!E29:E32)</f>
        <v>0</v>
      </c>
      <c r="L27" s="163"/>
      <c r="M27" s="52">
        <f t="shared" si="0"/>
        <v>0</v>
      </c>
    </row>
    <row r="28" spans="1:14" s="56" customFormat="1" ht="18.75" customHeight="1" x14ac:dyDescent="0.25">
      <c r="B28" s="151" t="s">
        <v>52</v>
      </c>
      <c r="C28" s="151"/>
      <c r="D28" s="151"/>
      <c r="E28" s="151"/>
      <c r="F28" s="139" t="s">
        <v>16</v>
      </c>
      <c r="G28" s="139"/>
      <c r="H28" s="140"/>
      <c r="I28" s="161">
        <f>'4. On-Farm BMP'!D2</f>
        <v>80</v>
      </c>
      <c r="J28" s="161"/>
      <c r="K28" s="162">
        <f>SUM('1. Audit Entry Form'!E33:E34)</f>
        <v>0</v>
      </c>
      <c r="L28" s="163"/>
      <c r="M28" s="52">
        <f t="shared" si="0"/>
        <v>0</v>
      </c>
    </row>
    <row r="29" spans="1:14" s="56" customFormat="1" ht="18.75" customHeight="1" x14ac:dyDescent="0.25">
      <c r="B29" s="151"/>
      <c r="C29" s="151"/>
      <c r="D29" s="151"/>
      <c r="E29" s="151"/>
      <c r="F29" s="139" t="s">
        <v>18</v>
      </c>
      <c r="G29" s="139"/>
      <c r="H29" s="140"/>
      <c r="I29" s="161">
        <f>'4. On-Farm BMP'!D5</f>
        <v>100</v>
      </c>
      <c r="J29" s="161"/>
      <c r="K29" s="162">
        <f>SUM('1. Audit Entry Form'!E35:E38)</f>
        <v>0</v>
      </c>
      <c r="L29" s="163"/>
      <c r="M29" s="52">
        <f t="shared" si="0"/>
        <v>0</v>
      </c>
    </row>
    <row r="30" spans="1:14" s="56" customFormat="1" ht="18.75" customHeight="1" x14ac:dyDescent="0.25">
      <c r="B30" s="151"/>
      <c r="C30" s="151"/>
      <c r="D30" s="151"/>
      <c r="E30" s="151"/>
      <c r="F30" s="139" t="s">
        <v>15</v>
      </c>
      <c r="G30" s="139"/>
      <c r="H30" s="140"/>
      <c r="I30" s="161">
        <f>'4. On-Farm BMP'!D10</f>
        <v>220</v>
      </c>
      <c r="J30" s="161"/>
      <c r="K30" s="162">
        <f>SUM('1. Audit Entry Form'!E39:E43)</f>
        <v>0</v>
      </c>
      <c r="L30" s="163"/>
      <c r="M30" s="52">
        <f t="shared" si="0"/>
        <v>0</v>
      </c>
    </row>
    <row r="31" spans="1:14" s="58" customFormat="1" ht="30" customHeight="1" x14ac:dyDescent="0.3">
      <c r="B31" s="158" t="s">
        <v>55</v>
      </c>
      <c r="C31" s="159"/>
      <c r="D31" s="159"/>
      <c r="E31" s="159"/>
      <c r="F31" s="159"/>
      <c r="G31" s="159"/>
      <c r="H31" s="160"/>
      <c r="I31" s="164">
        <f>SUM(I25:J30)</f>
        <v>620</v>
      </c>
      <c r="J31" s="164"/>
      <c r="K31" s="165">
        <f>SUM(K25:L30)</f>
        <v>0</v>
      </c>
      <c r="L31" s="165"/>
      <c r="M31" s="53">
        <f t="shared" si="0"/>
        <v>0</v>
      </c>
    </row>
    <row r="33" spans="2:13" x14ac:dyDescent="0.25">
      <c r="B33" s="84" t="s">
        <v>143</v>
      </c>
      <c r="I33" s="141" t="str">
        <f>IF('4. On-Farm BMP'!H19="YES","AUTOMATIC AUDIT FAILURE","  ")</f>
        <v xml:space="preserve">  </v>
      </c>
      <c r="J33" s="142"/>
      <c r="K33" s="142"/>
      <c r="L33" s="142"/>
      <c r="M33" s="143"/>
    </row>
    <row r="34" spans="2:13" x14ac:dyDescent="0.25">
      <c r="B34" s="43" t="s">
        <v>144</v>
      </c>
      <c r="I34" s="144"/>
      <c r="J34" s="145"/>
      <c r="K34" s="145"/>
      <c r="L34" s="145"/>
      <c r="M34" s="146"/>
    </row>
  </sheetData>
  <sheetProtection selectLockedCells="1" selectUnlockedCells="1"/>
  <customSheetViews>
    <customSheetView guid="{021C8937-E5DC-4EEC-B1B0-5D0A045D3A93}" showPageBreaks="1" fitToPage="1" printArea="1">
      <selection activeCell="S17" sqref="S17"/>
      <pageMargins left="0.25" right="0.25" top="0.75" bottom="0.75" header="0.3" footer="0.3"/>
      <printOptions horizontalCentered="1" verticalCentered="1"/>
      <pageSetup scale="98" fitToWidth="0" orientation="landscape" r:id="rId1"/>
    </customSheetView>
    <customSheetView guid="{C62255E3-4BBD-4D52-9A28-B09036565113}" showPageBreaks="1" fitToPage="1" printArea="1" topLeftCell="A4">
      <selection activeCell="R26" sqref="R26"/>
      <pageMargins left="0.25" right="0.25" top="0.75" bottom="0.75" header="0.3" footer="0.3"/>
      <printOptions horizontalCentered="1" verticalCentered="1"/>
      <pageSetup scale="96" fitToWidth="0" orientation="landscape" r:id="rId2"/>
    </customSheetView>
    <customSheetView guid="{1F1C7B1E-6480-443B-8699-8DB4E2051728}" showPageBreaks="1" fitToPage="1" printArea="1" topLeftCell="A13">
      <selection activeCell="R26" sqref="R26"/>
      <pageMargins left="0.25" right="0.25" top="0.75" bottom="0.75" header="0.3" footer="0.3"/>
      <printOptions horizontalCentered="1" verticalCentered="1"/>
      <pageSetup scale="97" fitToWidth="0" orientation="landscape" r:id="rId3"/>
    </customSheetView>
  </customSheetViews>
  <mergeCells count="43">
    <mergeCell ref="F28:H28"/>
    <mergeCell ref="K25:L25"/>
    <mergeCell ref="K26:L26"/>
    <mergeCell ref="K27:L27"/>
    <mergeCell ref="K28:L28"/>
    <mergeCell ref="K30:L30"/>
    <mergeCell ref="I31:J31"/>
    <mergeCell ref="K31:L31"/>
    <mergeCell ref="I29:J29"/>
    <mergeCell ref="I30:J30"/>
    <mergeCell ref="K29:L29"/>
    <mergeCell ref="L13:N13"/>
    <mergeCell ref="F25:H25"/>
    <mergeCell ref="F26:H26"/>
    <mergeCell ref="B31:H31"/>
    <mergeCell ref="L15:N15"/>
    <mergeCell ref="C17:I17"/>
    <mergeCell ref="L17:N17"/>
    <mergeCell ref="F29:H29"/>
    <mergeCell ref="F30:H30"/>
    <mergeCell ref="I24:J24"/>
    <mergeCell ref="K24:L24"/>
    <mergeCell ref="I25:J25"/>
    <mergeCell ref="I26:J26"/>
    <mergeCell ref="I27:J27"/>
    <mergeCell ref="I28:J28"/>
    <mergeCell ref="F24:H24"/>
    <mergeCell ref="C15:I15"/>
    <mergeCell ref="F27:H27"/>
    <mergeCell ref="I33:M34"/>
    <mergeCell ref="A1:N1"/>
    <mergeCell ref="A2:N2"/>
    <mergeCell ref="L3:N3"/>
    <mergeCell ref="A5:N5"/>
    <mergeCell ref="A6:N6"/>
    <mergeCell ref="D21:N21"/>
    <mergeCell ref="B25:E27"/>
    <mergeCell ref="B28:E30"/>
    <mergeCell ref="B24:E24"/>
    <mergeCell ref="A8:N9"/>
    <mergeCell ref="A11:N11"/>
    <mergeCell ref="E19:N19"/>
    <mergeCell ref="B13:H13"/>
  </mergeCells>
  <conditionalFormatting sqref="I33:M33">
    <cfRule type="containsText" dxfId="8" priority="6" operator="containsText" text="AUTO FAIL">
      <formula>NOT(ISERROR(SEARCH("AUTO FAIL",I33)))</formula>
    </cfRule>
    <cfRule type="containsText" dxfId="7" priority="7" operator="containsText" text="&quot;Auto fail&quot;">
      <formula>NOT(ISERROR(SEARCH("""Auto fail""",I33)))</formula>
    </cfRule>
  </conditionalFormatting>
  <conditionalFormatting sqref="I33:M34">
    <cfRule type="cellIs" dxfId="6" priority="1" operator="equal">
      <formula>"AUTOMATIC AUDIT FAILURE"</formula>
    </cfRule>
  </conditionalFormatting>
  <printOptions horizontalCentered="1" verticalCentered="1"/>
  <pageMargins left="0.25" right="0.25" top="0.75" bottom="0.75" header="0.3" footer="0.3"/>
  <pageSetup scale="98" orientation="landscap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pageSetUpPr fitToPage="1"/>
  </sheetPr>
  <dimension ref="A1:O18"/>
  <sheetViews>
    <sheetView view="pageBreakPreview" topLeftCell="A11" zoomScale="80" zoomScaleNormal="80" zoomScaleSheetLayoutView="80" workbookViewId="0">
      <selection activeCell="C14" sqref="C14"/>
    </sheetView>
  </sheetViews>
  <sheetFormatPr defaultColWidth="9.140625" defaultRowHeight="12.75" x14ac:dyDescent="0.2"/>
  <cols>
    <col min="1" max="1" width="20.7109375" style="70" customWidth="1"/>
    <col min="2" max="2" width="32" style="70" customWidth="1"/>
    <col min="3" max="3" width="57.7109375" style="70" customWidth="1"/>
    <col min="4" max="4" width="11.28515625" style="67" customWidth="1"/>
    <col min="5" max="7" width="13.28515625" style="2" hidden="1" customWidth="1"/>
    <col min="8" max="8" width="12.5703125" style="71" customWidth="1"/>
    <col min="9" max="9" width="40.7109375" style="67" customWidth="1"/>
    <col min="10" max="10" width="26.28515625" style="67" customWidth="1"/>
    <col min="11" max="11" width="19.85546875" style="67"/>
    <col min="12" max="12" width="24.28515625" style="2" hidden="1" customWidth="1"/>
    <col min="13" max="15" width="8.85546875" style="67" hidden="1" customWidth="1"/>
    <col min="16" max="16384" width="9.140625" style="67"/>
  </cols>
  <sheetData>
    <row r="1" spans="1:14" s="60" customFormat="1" ht="100.5" customHeight="1" thickBot="1" x14ac:dyDescent="0.3">
      <c r="A1" s="59" t="s">
        <v>0</v>
      </c>
      <c r="B1" s="59" t="s">
        <v>1</v>
      </c>
      <c r="C1" s="59" t="s">
        <v>2</v>
      </c>
      <c r="D1" s="59" t="s">
        <v>3</v>
      </c>
      <c r="E1" s="93" t="s">
        <v>17</v>
      </c>
      <c r="F1" s="93" t="s">
        <v>23</v>
      </c>
      <c r="G1" s="93" t="s">
        <v>24</v>
      </c>
      <c r="H1" s="94" t="s">
        <v>4</v>
      </c>
      <c r="I1" s="59" t="s">
        <v>5</v>
      </c>
      <c r="L1" s="61"/>
      <c r="M1" s="62">
        <f>SUM(D2,D8,D11)</f>
        <v>220</v>
      </c>
      <c r="N1" s="60" t="s">
        <v>31</v>
      </c>
    </row>
    <row r="2" spans="1:14" s="64" customFormat="1" ht="39.950000000000003" customHeight="1" thickBot="1" x14ac:dyDescent="0.3">
      <c r="A2" s="63" t="s">
        <v>85</v>
      </c>
      <c r="B2" s="63"/>
      <c r="C2" s="63"/>
      <c r="D2" s="63">
        <f>SUM(D3:D6)</f>
        <v>80</v>
      </c>
      <c r="E2" s="103">
        <f>D2/$M$1</f>
        <v>0.36363636363636365</v>
      </c>
      <c r="F2" s="96"/>
      <c r="G2" s="96"/>
      <c r="H2" s="94"/>
      <c r="I2" s="63"/>
      <c r="L2" s="65"/>
      <c r="M2" s="62" t="e">
        <f>'4. On-Farm BMP'!M1</f>
        <v>#REF!</v>
      </c>
      <c r="N2" s="64" t="s">
        <v>32</v>
      </c>
    </row>
    <row r="3" spans="1:14" ht="84.95" customHeight="1" thickBot="1" x14ac:dyDescent="0.3">
      <c r="A3" s="66" t="s">
        <v>139</v>
      </c>
      <c r="B3" s="66" t="s">
        <v>6</v>
      </c>
      <c r="C3" s="66" t="s">
        <v>7</v>
      </c>
      <c r="D3" s="97">
        <v>20</v>
      </c>
      <c r="E3" s="98"/>
      <c r="F3" s="98">
        <f>D3/$D$2</f>
        <v>0.25</v>
      </c>
      <c r="G3" s="98" t="e">
        <f>D3/$M$3</f>
        <v>#REF!</v>
      </c>
      <c r="H3" s="99">
        <f>'1. Audit Entry Form'!E23</f>
        <v>0</v>
      </c>
      <c r="I3" s="100">
        <f>'1. Audit Entry Form'!L23</f>
        <v>0</v>
      </c>
      <c r="M3" s="62" t="e">
        <f>SUM(M1:M2)</f>
        <v>#REF!</v>
      </c>
      <c r="N3" s="67" t="s">
        <v>33</v>
      </c>
    </row>
    <row r="4" spans="1:14" ht="84.95" customHeight="1" x14ac:dyDescent="0.2">
      <c r="A4" s="66" t="s">
        <v>141</v>
      </c>
      <c r="B4" s="66" t="s">
        <v>10</v>
      </c>
      <c r="C4" s="66" t="s">
        <v>186</v>
      </c>
      <c r="D4" s="97">
        <v>20</v>
      </c>
      <c r="E4" s="98"/>
      <c r="F4" s="98"/>
      <c r="G4" s="98"/>
      <c r="H4" s="99">
        <f>'1. Audit Entry Form'!E24</f>
        <v>0</v>
      </c>
      <c r="I4" s="100">
        <f>'1. Audit Entry Form'!L24</f>
        <v>0</v>
      </c>
    </row>
    <row r="5" spans="1:14" ht="84.95" customHeight="1" x14ac:dyDescent="0.2">
      <c r="A5" s="66" t="s">
        <v>89</v>
      </c>
      <c r="B5" s="66" t="s">
        <v>140</v>
      </c>
      <c r="C5" s="66" t="s">
        <v>175</v>
      </c>
      <c r="D5" s="97">
        <v>20</v>
      </c>
      <c r="E5" s="98"/>
      <c r="F5" s="98"/>
      <c r="G5" s="98"/>
      <c r="H5" s="99">
        <f>'1. Audit Entry Form'!E25</f>
        <v>0</v>
      </c>
      <c r="I5" s="100">
        <f>'1. Audit Entry Form'!L25</f>
        <v>0</v>
      </c>
    </row>
    <row r="6" spans="1:14" ht="84.95" customHeight="1" x14ac:dyDescent="0.2">
      <c r="A6" s="66" t="s">
        <v>118</v>
      </c>
      <c r="B6" s="66" t="s">
        <v>176</v>
      </c>
      <c r="C6" s="66" t="s">
        <v>177</v>
      </c>
      <c r="D6" s="97">
        <v>20</v>
      </c>
      <c r="E6" s="98"/>
      <c r="F6" s="98"/>
      <c r="G6" s="98"/>
      <c r="H6" s="99">
        <f>'1. Audit Entry Form'!E26</f>
        <v>0</v>
      </c>
      <c r="I6" s="100">
        <f>'1. Audit Entry Form'!L26</f>
        <v>0</v>
      </c>
    </row>
    <row r="7" spans="1:14" ht="84.95" customHeight="1" x14ac:dyDescent="0.2">
      <c r="A7" s="91" t="s">
        <v>151</v>
      </c>
      <c r="B7" s="91" t="s">
        <v>152</v>
      </c>
      <c r="C7" s="91" t="s">
        <v>162</v>
      </c>
      <c r="D7" s="97"/>
      <c r="E7" s="98"/>
      <c r="F7" s="98"/>
      <c r="G7" s="98"/>
      <c r="H7" s="99"/>
      <c r="I7" s="100"/>
    </row>
    <row r="8" spans="1:14" s="64" customFormat="1" ht="39.950000000000003" customHeight="1" x14ac:dyDescent="0.2">
      <c r="A8" s="63" t="s">
        <v>86</v>
      </c>
      <c r="B8" s="63"/>
      <c r="C8" s="63"/>
      <c r="D8" s="63">
        <f>SUM(D9:D10)</f>
        <v>60</v>
      </c>
      <c r="E8" s="103">
        <f>D8/$M$1</f>
        <v>0.27272727272727271</v>
      </c>
      <c r="F8" s="96"/>
      <c r="G8" s="96"/>
      <c r="H8" s="94"/>
      <c r="I8" s="63"/>
      <c r="L8" s="65"/>
      <c r="M8" s="68"/>
    </row>
    <row r="9" spans="1:14" ht="84.95" customHeight="1" x14ac:dyDescent="0.2">
      <c r="A9" s="66" t="s">
        <v>88</v>
      </c>
      <c r="B9" s="66" t="s">
        <v>145</v>
      </c>
      <c r="C9" s="66" t="s">
        <v>138</v>
      </c>
      <c r="D9" s="97">
        <v>30</v>
      </c>
      <c r="E9" s="98"/>
      <c r="F9" s="98">
        <f>D9/$D$8</f>
        <v>0.5</v>
      </c>
      <c r="G9" s="98" t="e">
        <f t="shared" ref="G9:G10" si="0">D9/$M$3</f>
        <v>#REF!</v>
      </c>
      <c r="H9" s="99">
        <f>'1. Audit Entry Form'!E27</f>
        <v>0</v>
      </c>
      <c r="I9" s="100">
        <f>'1. Audit Entry Form'!L27</f>
        <v>0</v>
      </c>
    </row>
    <row r="10" spans="1:14" ht="84.95" customHeight="1" x14ac:dyDescent="0.2">
      <c r="A10" s="66" t="s">
        <v>73</v>
      </c>
      <c r="B10" s="66" t="s">
        <v>178</v>
      </c>
      <c r="C10" s="91" t="s">
        <v>153</v>
      </c>
      <c r="D10" s="97">
        <v>30</v>
      </c>
      <c r="E10" s="98"/>
      <c r="F10" s="98">
        <f>D10/$D$8</f>
        <v>0.5</v>
      </c>
      <c r="G10" s="98" t="e">
        <f t="shared" si="0"/>
        <v>#REF!</v>
      </c>
      <c r="H10" s="99">
        <f>'1. Audit Entry Form'!E28</f>
        <v>0</v>
      </c>
      <c r="I10" s="100">
        <f>'1. Audit Entry Form'!L28</f>
        <v>0</v>
      </c>
    </row>
    <row r="11" spans="1:14" s="64" customFormat="1" ht="39.950000000000003" customHeight="1" x14ac:dyDescent="0.2">
      <c r="A11" s="63" t="s">
        <v>65</v>
      </c>
      <c r="B11" s="63"/>
      <c r="C11" s="63"/>
      <c r="D11" s="63">
        <f>SUM(D12:D16)</f>
        <v>80</v>
      </c>
      <c r="E11" s="103">
        <f>D11/$M$1</f>
        <v>0.36363636363636365</v>
      </c>
      <c r="F11" s="96"/>
      <c r="G11" s="96"/>
      <c r="H11" s="94"/>
      <c r="I11" s="63"/>
      <c r="L11" s="65"/>
      <c r="M11" s="68"/>
    </row>
    <row r="12" spans="1:14" ht="115.9" customHeight="1" x14ac:dyDescent="0.2">
      <c r="A12" s="66" t="s">
        <v>74</v>
      </c>
      <c r="B12" s="66" t="s">
        <v>160</v>
      </c>
      <c r="C12" s="91" t="s">
        <v>179</v>
      </c>
      <c r="D12" s="97">
        <v>30</v>
      </c>
      <c r="E12" s="98"/>
      <c r="F12" s="98">
        <f>D12/$D$11</f>
        <v>0.375</v>
      </c>
      <c r="G12" s="98" t="e">
        <f t="shared" ref="G12:G16" si="1">D12/$M$3</f>
        <v>#REF!</v>
      </c>
      <c r="H12" s="99">
        <f>'1. Audit Entry Form'!E29</f>
        <v>0</v>
      </c>
      <c r="I12" s="100">
        <f>'1. Audit Entry Form'!L29</f>
        <v>0</v>
      </c>
    </row>
    <row r="13" spans="1:14" ht="109.9" customHeight="1" x14ac:dyDescent="0.2">
      <c r="A13" s="66" t="s">
        <v>159</v>
      </c>
      <c r="B13" s="66" t="s">
        <v>161</v>
      </c>
      <c r="C13" s="91" t="s">
        <v>184</v>
      </c>
      <c r="D13" s="97"/>
      <c r="E13" s="98"/>
      <c r="F13" s="98"/>
      <c r="G13" s="98"/>
      <c r="H13" s="99"/>
      <c r="I13" s="100"/>
    </row>
    <row r="14" spans="1:14" ht="76.150000000000006" customHeight="1" x14ac:dyDescent="0.2">
      <c r="A14" s="66" t="s">
        <v>66</v>
      </c>
      <c r="B14" s="66" t="s">
        <v>180</v>
      </c>
      <c r="C14" s="66" t="s">
        <v>187</v>
      </c>
      <c r="D14" s="97">
        <v>20</v>
      </c>
      <c r="E14" s="98"/>
      <c r="F14" s="98">
        <f t="shared" ref="F14:F15" si="2">D14/$D$11</f>
        <v>0.25</v>
      </c>
      <c r="G14" s="98" t="e">
        <f t="shared" si="1"/>
        <v>#REF!</v>
      </c>
      <c r="H14" s="99">
        <f>'1. Audit Entry Form'!E30</f>
        <v>0</v>
      </c>
      <c r="I14" s="100">
        <f>'1. Audit Entry Form'!L30</f>
        <v>0</v>
      </c>
    </row>
    <row r="15" spans="1:14" ht="57.75" customHeight="1" x14ac:dyDescent="0.2">
      <c r="A15" s="66" t="s">
        <v>67</v>
      </c>
      <c r="B15" s="66" t="s">
        <v>181</v>
      </c>
      <c r="C15" s="66" t="s">
        <v>182</v>
      </c>
      <c r="D15" s="97">
        <v>20</v>
      </c>
      <c r="E15" s="98"/>
      <c r="F15" s="98">
        <f t="shared" si="2"/>
        <v>0.25</v>
      </c>
      <c r="G15" s="98" t="e">
        <f t="shared" si="1"/>
        <v>#REF!</v>
      </c>
      <c r="H15" s="99">
        <f>'1. Audit Entry Form'!E31</f>
        <v>0</v>
      </c>
      <c r="I15" s="100">
        <f>'1. Audit Entry Form'!L31</f>
        <v>0</v>
      </c>
    </row>
    <row r="16" spans="1:14" ht="84.95" customHeight="1" x14ac:dyDescent="0.2">
      <c r="A16" s="66" t="s">
        <v>90</v>
      </c>
      <c r="B16" s="66" t="s">
        <v>9</v>
      </c>
      <c r="C16" s="66" t="s">
        <v>183</v>
      </c>
      <c r="D16" s="97">
        <v>10</v>
      </c>
      <c r="E16" s="98"/>
      <c r="F16" s="98">
        <f t="shared" ref="F16" si="3">D16/$D$2</f>
        <v>0.125</v>
      </c>
      <c r="G16" s="98" t="e">
        <f t="shared" si="1"/>
        <v>#REF!</v>
      </c>
      <c r="H16" s="99">
        <f>'1. Audit Entry Form'!E32</f>
        <v>0</v>
      </c>
      <c r="I16" s="100">
        <f>'1. Audit Entry Form'!L32</f>
        <v>0</v>
      </c>
    </row>
    <row r="17" spans="1:1" x14ac:dyDescent="0.2">
      <c r="A17" s="69"/>
    </row>
    <row r="18" spans="1:1" x14ac:dyDescent="0.2">
      <c r="A18" s="69"/>
    </row>
  </sheetData>
  <sheetProtection selectLockedCells="1" selectUnlockedCells="1"/>
  <customSheetViews>
    <customSheetView guid="{021C8937-E5DC-4EEC-B1B0-5D0A045D3A93}" scale="80" showPageBreaks="1" fitToPage="1" printArea="1" hiddenColumns="1" view="pageBreakPreview" topLeftCell="A13">
      <selection activeCell="H15" activeCellId="3" sqref="H3:I5 H7:I9 H11:I14 H15:I16"/>
      <rowBreaks count="1" manualBreakCount="1">
        <brk id="14" max="8" man="1"/>
      </rowBreaks>
      <colBreaks count="1" manualBreakCount="1">
        <brk id="7" max="15" man="1"/>
      </colBreaks>
      <pageMargins left="0.25" right="0.25" top="0.75" bottom="0.75" header="0.3" footer="0.3"/>
      <pageSetup scale="76" fitToHeight="0" orientation="landscape" r:id="rId1"/>
    </customSheetView>
    <customSheetView guid="{C62255E3-4BBD-4D52-9A28-B09036565113}" scale="60" showPageBreaks="1" fitToPage="1" printArea="1" hiddenColumns="1" view="pageBreakPreview" topLeftCell="A13">
      <selection activeCell="I15" sqref="I15"/>
      <pageMargins left="0.25" right="0.25" top="0.75" bottom="0.75" header="0.3" footer="0.3"/>
      <pageSetup scale="74" fitToHeight="0" orientation="landscape" r:id="rId2"/>
    </customSheetView>
    <customSheetView guid="{1F1C7B1E-6480-443B-8699-8DB4E2051728}" scale="80" showPageBreaks="1" fitToPage="1" printArea="1" hiddenColumns="1" view="pageBreakPreview" topLeftCell="A13">
      <selection activeCell="B16" sqref="B16"/>
      <pageMargins left="0.25" right="0.25" top="0.75" bottom="0.75" header="0.3" footer="0.3"/>
      <pageSetup scale="76" fitToHeight="0" orientation="landscape" r:id="rId3"/>
    </customSheetView>
  </customSheetViews>
  <conditionalFormatting sqref="I3:I7">
    <cfRule type="cellIs" dxfId="5" priority="7" operator="equal">
      <formula>0</formula>
    </cfRule>
  </conditionalFormatting>
  <conditionalFormatting sqref="I9:I10">
    <cfRule type="cellIs" dxfId="4" priority="6" operator="equal">
      <formula>0</formula>
    </cfRule>
  </conditionalFormatting>
  <conditionalFormatting sqref="I12:I16">
    <cfRule type="cellIs" dxfId="3" priority="5" operator="equal">
      <formula>0</formula>
    </cfRule>
  </conditionalFormatting>
  <pageMargins left="0.25" right="0.25" top="0.75" bottom="0.75" header="0.3" footer="0.3"/>
  <pageSetup scale="76" fitToHeight="0" orientation="landscape" r:id="rId4"/>
  <headerFooter>
    <oddHeader>&amp;A</oddHeader>
    <oddFooter>&amp;RPage &amp;P</oddFooter>
  </headerFooter>
  <rowBreaks count="2" manualBreakCount="2">
    <brk id="7" max="8" man="1"/>
    <brk id="13" max="8" man="1"/>
  </rowBreaks>
  <colBreaks count="1" manualBreakCount="1">
    <brk id="7" max="15" man="1"/>
  </colBreaks>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pageSetUpPr fitToPage="1"/>
  </sheetPr>
  <dimension ref="A1:M24"/>
  <sheetViews>
    <sheetView tabSelected="1" view="pageBreakPreview" zoomScale="80" zoomScaleNormal="80" zoomScaleSheetLayoutView="80" workbookViewId="0">
      <selection activeCell="C12" sqref="C12"/>
    </sheetView>
  </sheetViews>
  <sheetFormatPr defaultColWidth="9.140625" defaultRowHeight="12.75" x14ac:dyDescent="0.2"/>
  <cols>
    <col min="1" max="1" width="20.7109375" style="70" customWidth="1"/>
    <col min="2" max="2" width="32" style="70" customWidth="1"/>
    <col min="3" max="3" width="57.7109375" style="70" customWidth="1"/>
    <col min="4" max="4" width="11.28515625" style="67" customWidth="1"/>
    <col min="5" max="7" width="13.28515625" style="2" hidden="1" customWidth="1"/>
    <col min="8" max="8" width="12.5703125" style="71" customWidth="1"/>
    <col min="9" max="9" width="40.7109375" style="67" customWidth="1"/>
    <col min="10" max="10" width="26.28515625" style="67" customWidth="1"/>
    <col min="11" max="11" width="19.85546875" style="67"/>
    <col min="12" max="12" width="24.28515625" style="2" customWidth="1"/>
    <col min="13" max="13" width="8.85546875" style="67" hidden="1" customWidth="1"/>
    <col min="14" max="16384" width="9.140625" style="67"/>
  </cols>
  <sheetData>
    <row r="1" spans="1:13" s="60" customFormat="1" ht="100.5" customHeight="1" thickBot="1" x14ac:dyDescent="0.3">
      <c r="A1" s="59" t="s">
        <v>0</v>
      </c>
      <c r="B1" s="59" t="s">
        <v>1</v>
      </c>
      <c r="C1" s="59" t="s">
        <v>2</v>
      </c>
      <c r="D1" s="59" t="s">
        <v>3</v>
      </c>
      <c r="E1" s="93" t="s">
        <v>17</v>
      </c>
      <c r="F1" s="93" t="s">
        <v>23</v>
      </c>
      <c r="G1" s="93" t="s">
        <v>24</v>
      </c>
      <c r="H1" s="94" t="s">
        <v>4</v>
      </c>
      <c r="I1" s="59" t="s">
        <v>5</v>
      </c>
      <c r="L1" s="61"/>
      <c r="M1" s="62" t="e">
        <f>SUM(D2,D5,D10,#REF!)</f>
        <v>#REF!</v>
      </c>
    </row>
    <row r="2" spans="1:13" s="64" customFormat="1" ht="39.950000000000003" customHeight="1" x14ac:dyDescent="0.2">
      <c r="A2" s="63" t="s">
        <v>68</v>
      </c>
      <c r="B2" s="63"/>
      <c r="C2" s="63"/>
      <c r="D2" s="63">
        <f>SUM(D3:D4)</f>
        <v>80</v>
      </c>
      <c r="E2" s="95"/>
      <c r="F2" s="96"/>
      <c r="G2" s="96"/>
      <c r="H2" s="94"/>
      <c r="I2" s="63"/>
      <c r="L2" s="65"/>
    </row>
    <row r="3" spans="1:13" ht="103.15" customHeight="1" x14ac:dyDescent="0.2">
      <c r="A3" s="66" t="s">
        <v>103</v>
      </c>
      <c r="B3" s="91" t="s">
        <v>150</v>
      </c>
      <c r="C3" s="91" t="s">
        <v>165</v>
      </c>
      <c r="D3" s="97">
        <v>40</v>
      </c>
      <c r="E3" s="98"/>
      <c r="F3" s="98">
        <f t="shared" ref="F3:F4" si="0">D3/$D$2</f>
        <v>0.5</v>
      </c>
      <c r="G3" s="98" t="e">
        <f>D3/'3. Mgment - Training - Programs'!$M$3</f>
        <v>#REF!</v>
      </c>
      <c r="H3" s="99">
        <f>'1. Audit Entry Form'!E33</f>
        <v>0</v>
      </c>
      <c r="I3" s="100">
        <f>'1. Audit Entry Form'!L33</f>
        <v>0</v>
      </c>
    </row>
    <row r="4" spans="1:13" ht="102.6" customHeight="1" x14ac:dyDescent="0.2">
      <c r="A4" s="66" t="s">
        <v>102</v>
      </c>
      <c r="B4" s="91" t="s">
        <v>8</v>
      </c>
      <c r="C4" s="91" t="s">
        <v>188</v>
      </c>
      <c r="D4" s="97">
        <v>40</v>
      </c>
      <c r="E4" s="98"/>
      <c r="F4" s="98">
        <f t="shared" si="0"/>
        <v>0.5</v>
      </c>
      <c r="G4" s="98" t="e">
        <f>D4/'3. Mgment - Training - Programs'!$M$3</f>
        <v>#REF!</v>
      </c>
      <c r="H4" s="99">
        <f>'1. Audit Entry Form'!E34</f>
        <v>0</v>
      </c>
      <c r="I4" s="100">
        <f>'1. Audit Entry Form'!L34</f>
        <v>0</v>
      </c>
    </row>
    <row r="5" spans="1:13" s="64" customFormat="1" ht="39.950000000000003" customHeight="1" x14ac:dyDescent="0.2">
      <c r="A5" s="63" t="s">
        <v>69</v>
      </c>
      <c r="B5" s="63"/>
      <c r="C5" s="63"/>
      <c r="D5" s="63">
        <f>SUM(D6:D9)</f>
        <v>100</v>
      </c>
      <c r="E5" s="95"/>
      <c r="F5" s="96"/>
      <c r="G5" s="96"/>
      <c r="H5" s="94"/>
      <c r="I5" s="63"/>
      <c r="L5" s="65"/>
    </row>
    <row r="6" spans="1:13" ht="75" customHeight="1" x14ac:dyDescent="0.2">
      <c r="A6" s="66" t="s">
        <v>70</v>
      </c>
      <c r="B6" s="66" t="s">
        <v>166</v>
      </c>
      <c r="C6" s="91" t="s">
        <v>173</v>
      </c>
      <c r="D6" s="97">
        <v>20</v>
      </c>
      <c r="E6" s="98"/>
      <c r="F6" s="98">
        <f>D6/$D$5</f>
        <v>0.2</v>
      </c>
      <c r="G6" s="98" t="e">
        <f>D6/'3. Mgment - Training - Programs'!$M$3</f>
        <v>#REF!</v>
      </c>
      <c r="H6" s="99">
        <f>'1. Audit Entry Form'!E35</f>
        <v>0</v>
      </c>
      <c r="I6" s="100">
        <f>'1. Audit Entry Form'!L35</f>
        <v>0</v>
      </c>
    </row>
    <row r="7" spans="1:13" ht="99" customHeight="1" x14ac:dyDescent="0.2">
      <c r="A7" s="66" t="s">
        <v>101</v>
      </c>
      <c r="B7" s="66" t="s">
        <v>81</v>
      </c>
      <c r="C7" s="66" t="s">
        <v>163</v>
      </c>
      <c r="D7" s="97">
        <v>20</v>
      </c>
      <c r="E7" s="98"/>
      <c r="F7" s="98">
        <f>D7/$D$5</f>
        <v>0.2</v>
      </c>
      <c r="G7" s="98" t="e">
        <f>D7/'3. Mgment - Training - Programs'!$M$3</f>
        <v>#REF!</v>
      </c>
      <c r="H7" s="99">
        <f>'1. Audit Entry Form'!E36</f>
        <v>0</v>
      </c>
      <c r="I7" s="100">
        <f>'1. Audit Entry Form'!L36</f>
        <v>0</v>
      </c>
    </row>
    <row r="8" spans="1:13" ht="75" customHeight="1" x14ac:dyDescent="0.2">
      <c r="A8" s="66" t="s">
        <v>71</v>
      </c>
      <c r="B8" s="66" t="s">
        <v>75</v>
      </c>
      <c r="C8" s="66" t="s">
        <v>76</v>
      </c>
      <c r="D8" s="97">
        <v>20</v>
      </c>
      <c r="E8" s="98"/>
      <c r="F8" s="98">
        <f>D8/$D$5</f>
        <v>0.2</v>
      </c>
      <c r="G8" s="98" t="e">
        <f>D8/'3. Mgment - Training - Programs'!$M$3</f>
        <v>#REF!</v>
      </c>
      <c r="H8" s="99">
        <f>'1. Audit Entry Form'!E37</f>
        <v>0</v>
      </c>
      <c r="I8" s="100">
        <f>'1. Audit Entry Form'!L37</f>
        <v>0</v>
      </c>
    </row>
    <row r="9" spans="1:13" ht="75" customHeight="1" x14ac:dyDescent="0.2">
      <c r="A9" s="66" t="s">
        <v>100</v>
      </c>
      <c r="B9" s="66" t="s">
        <v>77</v>
      </c>
      <c r="C9" s="91" t="s">
        <v>149</v>
      </c>
      <c r="D9" s="97">
        <v>40</v>
      </c>
      <c r="E9" s="98"/>
      <c r="F9" s="98">
        <f>D9/$D$5</f>
        <v>0.4</v>
      </c>
      <c r="G9" s="98" t="e">
        <f>D9/'3. Mgment - Training - Programs'!$M$3</f>
        <v>#REF!</v>
      </c>
      <c r="H9" s="99">
        <f>'1. Audit Entry Form'!E38</f>
        <v>0</v>
      </c>
      <c r="I9" s="100">
        <f>'1. Audit Entry Form'!L38</f>
        <v>0</v>
      </c>
    </row>
    <row r="10" spans="1:13" s="64" customFormat="1" ht="39.950000000000003" customHeight="1" x14ac:dyDescent="0.2">
      <c r="A10" s="63" t="s">
        <v>72</v>
      </c>
      <c r="B10" s="63"/>
      <c r="C10" s="63"/>
      <c r="D10" s="63">
        <f>SUM(D11:D16)</f>
        <v>220</v>
      </c>
      <c r="E10" s="95"/>
      <c r="F10" s="96"/>
      <c r="G10" s="96"/>
      <c r="H10" s="94"/>
      <c r="I10" s="63"/>
      <c r="L10" s="65"/>
    </row>
    <row r="11" spans="1:13" s="75" customFormat="1" ht="75" customHeight="1" x14ac:dyDescent="0.2">
      <c r="A11" s="66" t="s">
        <v>82</v>
      </c>
      <c r="B11" s="66" t="s">
        <v>167</v>
      </c>
      <c r="C11" s="66" t="s">
        <v>168</v>
      </c>
      <c r="D11" s="97">
        <v>60</v>
      </c>
      <c r="E11" s="98"/>
      <c r="F11" s="98">
        <f>D11/$D$10</f>
        <v>0.27272727272727271</v>
      </c>
      <c r="G11" s="98" t="e">
        <f>D11/'3. Mgment - Training - Programs'!$M$3</f>
        <v>#REF!</v>
      </c>
      <c r="H11" s="99">
        <f>'1. Audit Entry Form'!E39</f>
        <v>0</v>
      </c>
      <c r="I11" s="100">
        <f>'1. Audit Entry Form'!L39</f>
        <v>0</v>
      </c>
      <c r="L11" s="76"/>
    </row>
    <row r="12" spans="1:13" ht="261" customHeight="1" x14ac:dyDescent="0.2">
      <c r="A12" s="66" t="s">
        <v>99</v>
      </c>
      <c r="B12" s="91" t="s">
        <v>148</v>
      </c>
      <c r="C12" s="66" t="s">
        <v>189</v>
      </c>
      <c r="D12" s="97">
        <v>70</v>
      </c>
      <c r="E12" s="98"/>
      <c r="F12" s="98">
        <f t="shared" ref="F12:F14" si="1">D12/$D$10</f>
        <v>0.31818181818181818</v>
      </c>
      <c r="G12" s="98" t="e">
        <f>D12/'3. Mgment - Training - Programs'!$M$3</f>
        <v>#REF!</v>
      </c>
      <c r="H12" s="99" t="str">
        <f>'1. Audit Entry Form'!E40</f>
        <v>-</v>
      </c>
      <c r="I12" s="100">
        <f>'1. Audit Entry Form'!L40</f>
        <v>0</v>
      </c>
    </row>
    <row r="13" spans="1:13" ht="193.9" customHeight="1" x14ac:dyDescent="0.2">
      <c r="A13" s="66" t="s">
        <v>156</v>
      </c>
      <c r="B13" s="91"/>
      <c r="C13" s="66" t="s">
        <v>155</v>
      </c>
      <c r="D13" s="97"/>
      <c r="E13" s="98"/>
      <c r="F13" s="98"/>
      <c r="G13" s="98"/>
      <c r="H13" s="99" t="s">
        <v>157</v>
      </c>
      <c r="I13" s="100"/>
    </row>
    <row r="14" spans="1:13" ht="121.15" customHeight="1" x14ac:dyDescent="0.2">
      <c r="A14" s="66" t="s">
        <v>98</v>
      </c>
      <c r="B14" s="66" t="s">
        <v>91</v>
      </c>
      <c r="C14" s="66" t="s">
        <v>169</v>
      </c>
      <c r="D14" s="97">
        <v>20</v>
      </c>
      <c r="E14" s="98"/>
      <c r="F14" s="98">
        <f t="shared" si="1"/>
        <v>9.0909090909090912E-2</v>
      </c>
      <c r="G14" s="98" t="e">
        <f>D14/'3. Mgment - Training - Programs'!$M$3</f>
        <v>#REF!</v>
      </c>
      <c r="H14" s="99">
        <f>'1. Audit Entry Form'!E41</f>
        <v>0</v>
      </c>
      <c r="I14" s="100">
        <f>'1. Audit Entry Form'!L41</f>
        <v>0</v>
      </c>
    </row>
    <row r="15" spans="1:13" ht="97.5" customHeight="1" x14ac:dyDescent="0.2">
      <c r="A15" s="66" t="s">
        <v>170</v>
      </c>
      <c r="B15" s="66" t="s">
        <v>171</v>
      </c>
      <c r="C15" s="66" t="s">
        <v>154</v>
      </c>
      <c r="D15" s="97">
        <v>20</v>
      </c>
      <c r="E15" s="101"/>
      <c r="F15" s="101">
        <v>1</v>
      </c>
      <c r="G15" s="101">
        <v>4.4444444444444446E-2</v>
      </c>
      <c r="H15" s="102">
        <f>'1. Audit Entry Form'!E42</f>
        <v>0</v>
      </c>
      <c r="I15" s="100">
        <f>'1. Audit Entry Form'!L42</f>
        <v>0</v>
      </c>
    </row>
    <row r="16" spans="1:13" ht="97.5" customHeight="1" x14ac:dyDescent="0.2">
      <c r="A16" s="66" t="s">
        <v>97</v>
      </c>
      <c r="B16" s="66" t="s">
        <v>147</v>
      </c>
      <c r="C16" s="66" t="s">
        <v>172</v>
      </c>
      <c r="D16" s="97">
        <v>50</v>
      </c>
      <c r="E16" s="98"/>
      <c r="F16" s="98"/>
      <c r="G16" s="98"/>
      <c r="H16" s="99">
        <f>'1. Audit Entry Form'!E43</f>
        <v>0</v>
      </c>
      <c r="I16" s="100">
        <f>'1. Audit Entry Form'!L43</f>
        <v>0</v>
      </c>
    </row>
    <row r="17" spans="1:13" ht="185.45" customHeight="1" x14ac:dyDescent="0.2">
      <c r="A17" s="66" t="s">
        <v>158</v>
      </c>
      <c r="B17" s="66"/>
      <c r="C17" s="66" t="s">
        <v>174</v>
      </c>
      <c r="D17" s="97"/>
      <c r="E17" s="98"/>
      <c r="F17" s="98"/>
      <c r="G17" s="98"/>
      <c r="H17" s="99" t="s">
        <v>157</v>
      </c>
      <c r="I17" s="100"/>
    </row>
    <row r="18" spans="1:13" s="64" customFormat="1" ht="39.950000000000003" customHeight="1" x14ac:dyDescent="0.2">
      <c r="A18" s="63" t="s">
        <v>94</v>
      </c>
      <c r="B18" s="63"/>
      <c r="C18" s="63"/>
      <c r="D18" s="63"/>
      <c r="E18" s="95"/>
      <c r="F18" s="96"/>
      <c r="G18" s="96"/>
      <c r="H18" s="94"/>
      <c r="I18" s="63"/>
      <c r="L18" s="65"/>
    </row>
    <row r="19" spans="1:13" ht="111.75" customHeight="1" x14ac:dyDescent="0.2">
      <c r="A19" s="66" t="s">
        <v>95</v>
      </c>
      <c r="B19" s="66" t="s">
        <v>78</v>
      </c>
      <c r="C19" s="66" t="s">
        <v>83</v>
      </c>
      <c r="D19" s="97">
        <v>0</v>
      </c>
      <c r="E19" s="98"/>
      <c r="F19" s="98">
        <f t="shared" ref="F19" si="2">D19/$D$10</f>
        <v>0</v>
      </c>
      <c r="G19" s="98" t="e">
        <f>D19/'3. Mgment - Training - Programs'!$M$3</f>
        <v>#REF!</v>
      </c>
      <c r="H19" s="99">
        <f>'1. Audit Entry Form'!E44</f>
        <v>0</v>
      </c>
      <c r="I19" s="100">
        <f>'1. Audit Entry Form'!L44</f>
        <v>0</v>
      </c>
    </row>
    <row r="20" spans="1:13" s="2" customFormat="1" x14ac:dyDescent="0.2">
      <c r="A20" s="69"/>
      <c r="B20" s="70"/>
      <c r="C20" s="70"/>
      <c r="D20" s="67"/>
      <c r="H20" s="71"/>
      <c r="I20" s="67"/>
      <c r="J20" s="67"/>
      <c r="K20" s="67"/>
      <c r="M20" s="67"/>
    </row>
    <row r="21" spans="1:13" s="2" customFormat="1" x14ac:dyDescent="0.2">
      <c r="A21" s="69"/>
      <c r="B21" s="70"/>
      <c r="C21" s="70"/>
      <c r="D21" s="67"/>
      <c r="H21" s="71"/>
      <c r="I21" s="67"/>
      <c r="J21" s="67"/>
      <c r="K21" s="67"/>
      <c r="M21" s="67"/>
    </row>
    <row r="22" spans="1:13" x14ac:dyDescent="0.2">
      <c r="A22" s="69"/>
    </row>
    <row r="23" spans="1:13" x14ac:dyDescent="0.2">
      <c r="A23" s="69"/>
    </row>
    <row r="24" spans="1:13" x14ac:dyDescent="0.2">
      <c r="A24" s="69"/>
    </row>
  </sheetData>
  <sheetProtection selectLockedCells="1" selectUnlockedCells="1"/>
  <customSheetViews>
    <customSheetView guid="{021C8937-E5DC-4EEC-B1B0-5D0A045D3A93}" scale="85" showPageBreaks="1" fitToPage="1" printArea="1" hiddenColumns="1" view="pageBreakPreview" topLeftCell="A28">
      <selection activeCell="H29" activeCellId="6" sqref="H3:I4 H7:I10 H13:I16 H19:I23 H24:I24 H25:I28 H29:I31"/>
      <pageMargins left="0.25" right="0.25" top="0.75" bottom="0.75" header="0.3" footer="0.3"/>
      <pageSetup scale="76" fitToHeight="0" orientation="landscape" r:id="rId1"/>
    </customSheetView>
    <customSheetView guid="{C62255E3-4BBD-4D52-9A28-B09036565113}" scale="85" showPageBreaks="1" fitToPage="1" printArea="1" hiddenColumns="1" view="pageBreakPreview" topLeftCell="A11">
      <selection activeCell="C15" sqref="C15"/>
      <pageMargins left="0.25" right="0.25" top="0.75" bottom="0.75" header="0.3" footer="0.3"/>
      <pageSetup scale="74" fitToHeight="0" orientation="landscape" r:id="rId2"/>
    </customSheetView>
    <customSheetView guid="{1F1C7B1E-6480-443B-8699-8DB4E2051728}" scale="85" showPageBreaks="1" fitToPage="1" printArea="1" hiddenColumns="1" view="pageBreakPreview" topLeftCell="A18">
      <selection activeCell="C22" sqref="C22"/>
      <pageMargins left="0.25" right="0.25" top="0.75" bottom="0.75" header="0.3" footer="0.3"/>
      <pageSetup scale="76" fitToHeight="0" orientation="landscape" r:id="rId3"/>
    </customSheetView>
  </customSheetViews>
  <conditionalFormatting sqref="I3:I4 I6:I9">
    <cfRule type="cellIs" dxfId="2" priority="11" operator="equal">
      <formula>0</formula>
    </cfRule>
  </conditionalFormatting>
  <conditionalFormatting sqref="I11:I17">
    <cfRule type="cellIs" dxfId="1" priority="7" operator="equal">
      <formula>0</formula>
    </cfRule>
  </conditionalFormatting>
  <conditionalFormatting sqref="I19">
    <cfRule type="cellIs" dxfId="0" priority="1" operator="equal">
      <formula>0</formula>
    </cfRule>
  </conditionalFormatting>
  <pageMargins left="0.25" right="0.25" top="0.75" bottom="0.75" header="0.3" footer="0.3"/>
  <pageSetup scale="76" fitToHeight="0" orientation="landscape" r:id="rId4"/>
  <headerFooter>
    <oddHeader>&amp;A</oddHeader>
    <oddFooter>Page &amp;P of &amp;N</oddFooter>
  </headerFooter>
  <rowBreaks count="4" manualBreakCount="4">
    <brk id="8" max="8" man="1"/>
    <brk id="11" max="8" man="1"/>
    <brk id="13" max="8" man="1"/>
    <brk id="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Revised Overview</vt:lpstr>
      <vt:lpstr>1. Audit Entry Form</vt:lpstr>
      <vt:lpstr>2. Audit Cover Sheet</vt:lpstr>
      <vt:lpstr>3. Mgment - Training - Programs</vt:lpstr>
      <vt:lpstr>4. On-Farm BMP</vt:lpstr>
      <vt:lpstr>'2. Audit Cover Sheet'!Print_Area</vt:lpstr>
      <vt:lpstr>'3. Mgment - Training - Programs'!Print_Area</vt:lpstr>
      <vt:lpstr>'4. On-Farm BMP'!Print_Area</vt:lpstr>
      <vt:lpstr>'3. Mgment - Training - Programs'!Print_Titles</vt:lpstr>
      <vt:lpstr>'4. On-Farm BMP'!Print_Titles</vt:lpstr>
    </vt:vector>
  </TitlesOfParts>
  <Company>JOTS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vahlmeyer@turkeyfed.org</dc:creator>
  <cp:lastModifiedBy>Beth Breeding</cp:lastModifiedBy>
  <cp:lastPrinted>2021-10-08T19:55:46Z</cp:lastPrinted>
  <dcterms:created xsi:type="dcterms:W3CDTF">2014-06-06T15:01:41Z</dcterms:created>
  <dcterms:modified xsi:type="dcterms:W3CDTF">2021-10-14T17:19:09Z</dcterms:modified>
</cp:coreProperties>
</file>