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430" codeName="{C5BBEA04-B48B-DB03-FC8F-E18A6752861A}"/>
  <workbookPr codeName="ThisWorkbook" defaultThemeVersion="124226"/>
  <mc:AlternateContent xmlns:mc="http://schemas.openxmlformats.org/markup-compatibility/2006">
    <mc:Choice Requires="x15">
      <x15ac:absPath xmlns:x15ac="http://schemas.microsoft.com/office/spreadsheetml/2010/11/ac" url="https://nationalturkeyfederation-my.sharepoint.com/personal/bbreeding_turkeyfed_org/Documents/Desktop/"/>
    </mc:Choice>
  </mc:AlternateContent>
  <xr:revisionPtr revIDLastSave="0" documentId="8_{E98C0D8A-9F08-4D8D-AD4E-13DEB6E19361}" xr6:coauthVersionLast="47" xr6:coauthVersionMax="47" xr10:uidLastSave="{00000000-0000-0000-0000-000000000000}"/>
  <workbookProtection workbookAlgorithmName="SHA-512" workbookHashValue="sYHiWNvj8rRtAai05wxGTZw7oDgi8EsDF7zr0N5a3z6M7qmu74eqKEOfT2Tr+Bg/g0gfjr4g43cOT/G8jitQPw==" workbookSaltValue="BnU0tpE+NNP+LTSGJyFaIw==" workbookSpinCount="100000" lockStructure="1"/>
  <bookViews>
    <workbookView xWindow="-120" yWindow="-120" windowWidth="29040" windowHeight="15840" firstSheet="1" activeTab="1" xr2:uid="{00000000-000D-0000-FFFF-FFFF00000000}"/>
  </bookViews>
  <sheets>
    <sheet name="Revised Overview" sheetId="1" state="hidden" r:id="rId1"/>
    <sheet name="1. Audit Entry Form" sheetId="2" r:id="rId2"/>
    <sheet name="2. Audit Cover Sheet" sheetId="3" r:id="rId3"/>
    <sheet name="3. Catching and Transport" sheetId="4" r:id="rId4"/>
  </sheets>
  <definedNames>
    <definedName name="_xlnm.Print_Area" localSheetId="2">'2. Audit Cover Sheet'!$A$1:$N$33</definedName>
    <definedName name="_xlnm.Print_Area" localSheetId="3">'3. Catching and Transport'!$A$1:$I$23</definedName>
    <definedName name="_xlnm.Print_Titles" localSheetId="3">'3. Catching and Transport'!$1:$1</definedName>
    <definedName name="Z_021C8937_E5DC_4EEC_B1B0_5D0A045D3A93_.wvu.Cols" localSheetId="3" hidden="1">'3. Catching and Transport'!$E:$G,'3. Catching and Transport'!$L:$O</definedName>
    <definedName name="Z_021C8937_E5DC_4EEC_B1B0_5D0A045D3A93_.wvu.PrintArea" localSheetId="2" hidden="1">'2. Audit Cover Sheet'!$A$1:$N$32</definedName>
    <definedName name="Z_021C8937_E5DC_4EEC_B1B0_5D0A045D3A93_.wvu.PrintArea" localSheetId="3" hidden="1">'3. Catching and Transport'!$A$1:$I$23</definedName>
    <definedName name="Z_021C8937_E5DC_4EEC_B1B0_5D0A045D3A93_.wvu.PrintTitles" localSheetId="3" hidden="1">'3. Catching and Transport'!$1:$1</definedName>
    <definedName name="Z_1F1C7B1E_6480_443B_8699_8DB4E2051728_.wvu.Cols" localSheetId="3" hidden="1">'3. Catching and Transport'!$E:$G,'3. Catching and Transport'!$L:$O</definedName>
    <definedName name="Z_1F1C7B1E_6480_443B_8699_8DB4E2051728_.wvu.PrintArea" localSheetId="2" hidden="1">'2. Audit Cover Sheet'!$A$1:$N$32</definedName>
    <definedName name="Z_1F1C7B1E_6480_443B_8699_8DB4E2051728_.wvu.PrintArea" localSheetId="3" hidden="1">'3. Catching and Transport'!$A$1:$I$23</definedName>
    <definedName name="Z_1F1C7B1E_6480_443B_8699_8DB4E2051728_.wvu.PrintTitles" localSheetId="3" hidden="1">'3. Catching and Transport'!$1:$1</definedName>
    <definedName name="Z_C62255E3_4BBD_4D52_9A28_B09036565113_.wvu.Cols" localSheetId="3" hidden="1">'3. Catching and Transport'!$E:$G,'3. Catching and Transport'!$L:$O</definedName>
    <definedName name="Z_C62255E3_4BBD_4D52_9A28_B09036565113_.wvu.PrintArea" localSheetId="2" hidden="1">'2. Audit Cover Sheet'!$A$1:$N$32</definedName>
    <definedName name="Z_C62255E3_4BBD_4D52_9A28_B09036565113_.wvu.PrintArea" localSheetId="3" hidden="1">'3. Catching and Transport'!$A$1:$I$23</definedName>
    <definedName name="Z_C62255E3_4BBD_4D52_9A28_B09036565113_.wvu.PrintTitles" localSheetId="3" hidden="1">'3. Catching and Transport'!$1:$1</definedName>
  </definedNames>
  <calcPr calcId="191029"/>
  <customWorkbookViews>
    <customWorkbookView name="Link_Tereasa_A - Personal View" guid="{021C8937-E5DC-4EEC-B1B0-5D0A045D3A93}" mergeInterval="0" personalView="1" maximized="1" windowWidth="1596" windowHeight="608" activeSheetId="3"/>
    <customWorkbookView name="temp - Personal View" guid="{C62255E3-4BBD-4D52-9A28-B09036565113}" mergeInterval="0" personalView="1" maximized="1" xWindow="1" yWindow="1" windowWidth="1362" windowHeight="492" activeSheetId="4"/>
    <customWorkbookView name="Windows User - Personal View" guid="{1F1C7B1E-6480-443B-8699-8DB4E2051728}" mergeInterval="0" personalView="1" maximized="1" xWindow="1" yWindow="1" windowWidth="1436" windowHeight="670" activeSheetId="5"/>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6" i="3" l="1"/>
  <c r="D8" i="4"/>
  <c r="K28" i="3"/>
  <c r="K27" i="3"/>
  <c r="K26" i="3"/>
  <c r="D2" i="4"/>
  <c r="H21" i="4"/>
  <c r="H20" i="4"/>
  <c r="H18" i="4"/>
  <c r="H17" i="4"/>
  <c r="M34" i="2"/>
  <c r="M37" i="2" l="1"/>
  <c r="F38" i="2"/>
  <c r="H38" i="2" s="1"/>
  <c r="C38" i="2"/>
  <c r="C37" i="2"/>
  <c r="C36" i="2"/>
  <c r="C29" i="2"/>
  <c r="C30" i="2"/>
  <c r="C31" i="2"/>
  <c r="C32" i="2"/>
  <c r="C33" i="2"/>
  <c r="C34" i="2"/>
  <c r="C35" i="2"/>
  <c r="C28" i="2"/>
  <c r="C27" i="2"/>
  <c r="C24" i="2"/>
  <c r="C25" i="2"/>
  <c r="C26" i="2"/>
  <c r="C23" i="2"/>
  <c r="I17" i="4" l="1"/>
  <c r="H34" i="2" l="1"/>
  <c r="H6" i="4" l="1"/>
  <c r="H5" i="4"/>
  <c r="H4" i="4"/>
  <c r="K25" i="3" l="1"/>
  <c r="I16" i="4" l="1"/>
  <c r="I15" i="4"/>
  <c r="I14" i="4"/>
  <c r="I13" i="4"/>
  <c r="I12" i="4"/>
  <c r="I11" i="4"/>
  <c r="I9" i="4"/>
  <c r="I23" i="4"/>
  <c r="I21" i="4"/>
  <c r="I20" i="4"/>
  <c r="I6" i="4"/>
  <c r="I5" i="4"/>
  <c r="I4" i="4"/>
  <c r="I3" i="4"/>
  <c r="D19" i="1"/>
  <c r="D26" i="2" s="1"/>
  <c r="D18" i="1"/>
  <c r="D25" i="2" s="1"/>
  <c r="D17" i="1"/>
  <c r="D24" i="2" s="1"/>
  <c r="M24" i="2" s="1"/>
  <c r="H24" i="2" s="1"/>
  <c r="C19" i="1"/>
  <c r="C18" i="1"/>
  <c r="C17" i="1"/>
  <c r="I25" i="3" l="1"/>
  <c r="F4" i="4"/>
  <c r="H16" i="4" l="1"/>
  <c r="H23" i="4"/>
  <c r="H15" i="4" l="1"/>
  <c r="F40" i="2" l="1"/>
  <c r="H37" i="2"/>
  <c r="D29" i="1"/>
  <c r="D26" i="1"/>
  <c r="D33" i="2" s="1"/>
  <c r="D16" i="1"/>
  <c r="D21" i="1"/>
  <c r="D28" i="2" s="1"/>
  <c r="D20" i="1"/>
  <c r="D27" i="2" s="1"/>
  <c r="D23" i="2" l="1"/>
  <c r="M25" i="2"/>
  <c r="H25" i="2" s="1"/>
  <c r="D28" i="1"/>
  <c r="D36" i="2" s="1"/>
  <c r="D27" i="1"/>
  <c r="D25" i="1"/>
  <c r="H5" i="1"/>
  <c r="H4" i="1"/>
  <c r="C25" i="1"/>
  <c r="C24" i="1"/>
  <c r="C23" i="1"/>
  <c r="C22" i="1"/>
  <c r="C21" i="1"/>
  <c r="E27" i="1" l="1"/>
  <c r="E28" i="1"/>
  <c r="D32" i="2"/>
  <c r="D13" i="1"/>
  <c r="F33" i="2"/>
  <c r="H33" i="2" s="1"/>
  <c r="I28" i="3"/>
  <c r="H11" i="4"/>
  <c r="H9" i="4"/>
  <c r="F13" i="4"/>
  <c r="F12" i="4"/>
  <c r="F11" i="4"/>
  <c r="F18" i="1" l="1"/>
  <c r="F17" i="1"/>
  <c r="F39" i="2"/>
  <c r="F41" i="2" s="1"/>
  <c r="I31" i="3" s="1"/>
  <c r="F16" i="1"/>
  <c r="F21" i="1"/>
  <c r="F20" i="1"/>
  <c r="F26" i="1"/>
  <c r="F19" i="1"/>
  <c r="F25" i="1"/>
  <c r="M27" i="2" l="1"/>
  <c r="H27" i="2" s="1"/>
  <c r="C26" i="1" l="1"/>
  <c r="C28" i="1" l="1"/>
  <c r="C27" i="1"/>
  <c r="C20" i="1"/>
  <c r="H3" i="4" l="1"/>
  <c r="D21" i="3"/>
  <c r="E19" i="3"/>
  <c r="L17" i="3"/>
  <c r="C17" i="3"/>
  <c r="L15" i="3"/>
  <c r="C15" i="3"/>
  <c r="L13" i="3"/>
  <c r="B13" i="3"/>
  <c r="I27" i="3" l="1"/>
  <c r="A16" i="1"/>
  <c r="B27" i="1"/>
  <c r="B20" i="1"/>
  <c r="B16" i="1"/>
  <c r="M32" i="2"/>
  <c r="H32" i="2" s="1"/>
  <c r="M35" i="2"/>
  <c r="H35" i="2" s="1"/>
  <c r="M36" i="2"/>
  <c r="H36" i="2" s="1"/>
  <c r="K29" i="3" l="1"/>
  <c r="M27" i="3"/>
  <c r="M28" i="2"/>
  <c r="H28" i="2" s="1"/>
  <c r="M26" i="2"/>
  <c r="H26" i="2" s="1"/>
  <c r="M23" i="2"/>
  <c r="H23" i="2" s="1"/>
  <c r="C16" i="1"/>
  <c r="H3" i="1"/>
  <c r="E20" i="1" l="1"/>
  <c r="E21" i="1"/>
  <c r="E25" i="1"/>
  <c r="I29" i="3"/>
  <c r="M26" i="3"/>
  <c r="F14" i="4"/>
  <c r="M2" i="4"/>
  <c r="F3" i="4"/>
  <c r="H2" i="1"/>
  <c r="F9" i="4"/>
  <c r="M1" i="4"/>
  <c r="E8" i="4" s="1"/>
  <c r="E18" i="1" l="1"/>
  <c r="E17" i="1"/>
  <c r="E26" i="1"/>
  <c r="E19" i="1"/>
  <c r="E16" i="1"/>
  <c r="H9" i="1"/>
  <c r="E9" i="1"/>
  <c r="D14" i="1" s="1"/>
  <c r="F29" i="1"/>
  <c r="F28" i="1"/>
  <c r="M3" i="4"/>
  <c r="E2" i="1"/>
  <c r="F27" i="1"/>
  <c r="E2" i="4"/>
  <c r="G13" i="4" l="1"/>
  <c r="G4" i="4"/>
  <c r="I4" i="1"/>
  <c r="G11" i="4"/>
  <c r="G12" i="4"/>
  <c r="G9" i="4"/>
  <c r="G3" i="4"/>
  <c r="G14" i="4"/>
  <c r="M25" i="3"/>
  <c r="M29" i="3"/>
  <c r="F2" i="1"/>
  <c r="F9" i="1" s="1"/>
  <c r="I2" i="1"/>
  <c r="I5" i="1"/>
  <c r="I3" i="1"/>
  <c r="I9"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Link_Tereasa_A</author>
  </authors>
  <commentList>
    <comment ref="H1" authorId="0" shapeId="0" xr:uid="{00000000-0006-0000-0300-000001000000}">
      <text>
        <r>
          <rPr>
            <b/>
            <sz val="8"/>
            <color indexed="81"/>
            <rFont val="Tahoma"/>
            <family val="2"/>
          </rPr>
          <t>Link_Tereasa_A:</t>
        </r>
        <r>
          <rPr>
            <sz val="8"/>
            <color indexed="81"/>
            <rFont val="Tahoma"/>
            <family val="2"/>
          </rPr>
          <t xml:space="preserve">
Enter in your score for each item in the blue shaded box. Comment if points are deducted
</t>
        </r>
      </text>
    </comment>
  </commentList>
</comments>
</file>

<file path=xl/sharedStrings.xml><?xml version="1.0" encoding="utf-8"?>
<sst xmlns="http://schemas.openxmlformats.org/spreadsheetml/2006/main" count="148" uniqueCount="136">
  <si>
    <t>Area</t>
  </si>
  <si>
    <t>Guideline</t>
  </si>
  <si>
    <t>Measurement\Verification</t>
  </si>
  <si>
    <t>Max Score</t>
  </si>
  <si>
    <t>Facility Score</t>
  </si>
  <si>
    <t>Comments</t>
  </si>
  <si>
    <t>Proportion of All Audit Points Assigned in This AREA</t>
  </si>
  <si>
    <t>Possible Points for Area</t>
  </si>
  <si>
    <t>Possible Points for Item</t>
  </si>
  <si>
    <t>Points For This Single Item are % of ALL AUDIT POINTS</t>
  </si>
  <si>
    <t>Each Area is This % Of All Points on Audit</t>
  </si>
  <si>
    <t>Proportion of Area Points Assigned to This Single Item</t>
  </si>
  <si>
    <t>Proportion of All Audit Points Assigned to This Single Item</t>
  </si>
  <si>
    <t>Training</t>
  </si>
  <si>
    <t>Management, Training and Programs</t>
  </si>
  <si>
    <t>Points for This Single Item are % of Audit Points for Area</t>
  </si>
  <si>
    <t>CATEGORY</t>
  </si>
  <si>
    <t>Mgmt</t>
  </si>
  <si>
    <t>BMP</t>
  </si>
  <si>
    <t>TL</t>
  </si>
  <si>
    <t>Possible Points for Category</t>
  </si>
  <si>
    <t>Category</t>
  </si>
  <si>
    <t>Each Category is This % of All Points on Audit</t>
  </si>
  <si>
    <t>TOTAL POINTS - check against each item</t>
  </si>
  <si>
    <t>Score check should = 0</t>
  </si>
  <si>
    <t>TOTAL POINTS ON AUDIT</t>
  </si>
  <si>
    <t>Individual Audit Item</t>
  </si>
  <si>
    <t>AREA</t>
  </si>
  <si>
    <t>NATIONAL TURKEY FEDERATION</t>
  </si>
  <si>
    <t>The following checklist is provided to assist turkey companies in complying with the Animal Welfare Guidelines recommended by the National Turkey Federation and voluntarily adopted by this Company.</t>
  </si>
  <si>
    <t>Audit Date:</t>
  </si>
  <si>
    <t>Company Address:</t>
  </si>
  <si>
    <t>Company Phone:</t>
  </si>
  <si>
    <t>Company Contact:</t>
  </si>
  <si>
    <t>Position:</t>
  </si>
  <si>
    <t>Company:</t>
  </si>
  <si>
    <t>This audit applies to the following Company, including the listed complexes and/or facilities:</t>
  </si>
  <si>
    <t>List Complexes/Facilities Used in Audit:</t>
  </si>
  <si>
    <t>Maximum Score</t>
  </si>
  <si>
    <t>Percent</t>
  </si>
  <si>
    <t>TOTALS</t>
  </si>
  <si>
    <t>Audit Date</t>
  </si>
  <si>
    <t>Company Phone</t>
  </si>
  <si>
    <t>Contact Position</t>
  </si>
  <si>
    <t>List of Complexes or Facilities in Audit</t>
  </si>
  <si>
    <t>Auditor and Title</t>
  </si>
  <si>
    <t>Auditor Name and Title:</t>
  </si>
  <si>
    <t>AUTO FAIL ITEM</t>
  </si>
  <si>
    <t>SCORE CHECK</t>
  </si>
  <si>
    <t>AUDIT ITEM:</t>
  </si>
  <si>
    <t>No willful acts of abuse are tolerated</t>
  </si>
  <si>
    <t>% OF POINTS ALLOWED</t>
  </si>
  <si>
    <t>YOUR SCORE</t>
  </si>
  <si>
    <r>
      <t xml:space="preserve">Throughout the course of the audit no willful acts of abuse are observed.  This includes but is not limited to kicking, throwing, or hitting birds.  </t>
    </r>
    <r>
      <rPr>
        <b/>
        <u/>
        <sz val="10"/>
        <rFont val="Arial"/>
        <family val="2"/>
      </rPr>
      <t>THIS IS A MAJOR NON-CONFORMANCE AND WILL RESULT IN AUTOMATIC FAILURE OF THE AUDIT.</t>
    </r>
  </si>
  <si>
    <t>Turkey On-Farm Animal Care Audit Checklist</t>
  </si>
  <si>
    <t>Automatic Failure Items</t>
  </si>
  <si>
    <t>AUDITOR COMMENTS</t>
  </si>
  <si>
    <t>USE ONLY THE GREEN SHADED AREAS FOR AUDIT INFORMATION ENTRY. USE THE TAB KEY TO MOVE FROM FIELD TO FIELD  HORIZONTALLY. USE THE ENTER KEY TO MOVE FROM FIELD TO FIELD VERTICALLY.</t>
  </si>
  <si>
    <t>SECTION 1</t>
  </si>
  <si>
    <t>Complete the Company information in Section 1</t>
  </si>
  <si>
    <t>SECTION 2</t>
  </si>
  <si>
    <t>Complete the audit scoring and comments in Section 2 ON THIS PAGE. Blank forms can be printed and used manually.</t>
  </si>
  <si>
    <t>Enter in the audit score for each item - and any comments to the right in the "AUDITOR COMMENTS" section</t>
  </si>
  <si>
    <t>All cells in the "Score Check" column should read "Score OK" if there are no math errors.</t>
  </si>
  <si>
    <t>All scores and comments will show up on the printable sections of the audit (Tabs 3, 4) as well as the Company information and summary on the Cover Sheet (Tab 2)</t>
  </si>
  <si>
    <t>Company Name</t>
  </si>
  <si>
    <t>Company Address (Street, City, State)</t>
  </si>
  <si>
    <t>Company Contact Person</t>
  </si>
  <si>
    <t>ASSIGNED SCORE</t>
  </si>
  <si>
    <t xml:space="preserve">Run MACRO "Ctrl+c" to clear this worksheet. </t>
  </si>
  <si>
    <t>Select "File - Save As" to save this file to your personal folder.</t>
  </si>
  <si>
    <t>1.0 Training</t>
  </si>
  <si>
    <t>Safe transport</t>
  </si>
  <si>
    <t>2.0 Catching and Transport</t>
  </si>
  <si>
    <t>Appropriate handling throughout movement of birds from farm to processing</t>
  </si>
  <si>
    <t>Handle in a humane manner.</t>
  </si>
  <si>
    <t>Auto loader loading in a humane manner</t>
  </si>
  <si>
    <t>Cooping/Loading will be done in a humane manner so that injuries are kept to a minimum</t>
  </si>
  <si>
    <t>Unloading will be done in a humane manner so that injuries are kept to a minimum.</t>
  </si>
  <si>
    <t>Cage Density</t>
  </si>
  <si>
    <t>Density in cages permits turkeys to sit in single layer.</t>
  </si>
  <si>
    <t>3.0  Equipment &amp; Seasonal Modification</t>
  </si>
  <si>
    <t>3.1 Equipment Repair</t>
  </si>
  <si>
    <t>Equipment in good repair</t>
  </si>
  <si>
    <t>In a sample of up to 5 trailers, there should be no broken wires pointing into the coop, no broken floors for legs to go through, or holes large enough for bird to escape.  Loader equipment should be in good repair and working order such that it does not cause injury to birds.</t>
  </si>
  <si>
    <t>3.2 Seasonal Accommodation</t>
  </si>
  <si>
    <t>4.0 Automatic Failure Items</t>
  </si>
  <si>
    <t>TURKEY CATCH AND TRANSPORT ANIMAL CARE AUDIT CHECKLIST</t>
  </si>
  <si>
    <t>Catching and Transport</t>
  </si>
  <si>
    <t>4.1  Acts of Willful Abuse</t>
  </si>
  <si>
    <t>4.1 Acts of Willful Abuse</t>
  </si>
  <si>
    <t>Equipment and Seasonal Modification</t>
  </si>
  <si>
    <t>IF THE AUDITOR OBSERVES A WILLFUL ACT OF ABUSE, RECORD AS "YES" UNDER ITEM 4.1. The Audit stops at that point.  If no auto-fail items are observed, mark "NO".</t>
  </si>
  <si>
    <t>Print pages on the following tabs: 2. Audit Cover Sheet, 3. Catching and Transport. Print ranges are set up, select your printer.</t>
  </si>
  <si>
    <t>1.4 Animal Abuse Reporting</t>
  </si>
  <si>
    <t>1.1  Management Commitment to Welfare</t>
  </si>
  <si>
    <t>Designated person or management group in charge of Company animal welfare practices.</t>
  </si>
  <si>
    <t>Identify designated person or management group</t>
  </si>
  <si>
    <t>1.2 Catch Crew Training</t>
  </si>
  <si>
    <t>Turkey Catching and Transportation</t>
  </si>
  <si>
    <t>(Will only fill in if an auto failure occurred)</t>
  </si>
  <si>
    <t>AUTO FAIL WAS RECORDED DUE TO MAJOR NON-CONFORMANCE:</t>
  </si>
  <si>
    <t>1.3 Truck Driver training</t>
  </si>
  <si>
    <t xml:space="preserve">Catch crew has been trained annually in the company/farm welfare and catching/loading program. </t>
  </si>
  <si>
    <t xml:space="preserve">2.2 Manual cooping </t>
  </si>
  <si>
    <t xml:space="preserve">2.3 Auto loader cooping </t>
  </si>
  <si>
    <t>2.4 Poult transfer cooping</t>
  </si>
  <si>
    <t>2.5 Poult transfer unloading</t>
  </si>
  <si>
    <t>2.6 Cage Density</t>
  </si>
  <si>
    <t>2.8 Injuries/DOAs</t>
  </si>
  <si>
    <t>Company must have a process, by which employees and contract growers are able to anonymously report abuse or welfare concerns.</t>
  </si>
  <si>
    <t>Verify the Company has a process or method for anonymously reporting abuse and welfare concerns, and that this is known to employees/contractors through their welfare policy and/or training programs.</t>
  </si>
  <si>
    <t>2.7 Open Cages</t>
  </si>
  <si>
    <t>Unsecured cage doors on a loaded coop after final inspection prior to leaving the farm is a major non-conformance and will result in automatic failure of the audit.</t>
  </si>
  <si>
    <t>Drivers have been trained annually in the company/farm welfare program and over the road welfare program.</t>
  </si>
  <si>
    <t>1.41 Corrective Actions</t>
  </si>
  <si>
    <t>If company has a reported abuse or welfare concern, there must be a documented corrective action.</t>
  </si>
  <si>
    <t>2.9  Birds Unfit for Travel</t>
  </si>
  <si>
    <t xml:space="preserve">Verify through observation that birds unfit to travel are not loaded and are euthanized on-farm. </t>
  </si>
  <si>
    <t>Birds which are unfit to travel (i.e. -- unlikely to survive transport to destination farm or processing plant) should be euthanized and not loaded onto the truck.</t>
  </si>
  <si>
    <t xml:space="preserve">Verify no birds are under the truck prior to the truck leaving. Depending on the type of trailer or conveyance, poults may be dropped distances of several feet. </t>
  </si>
  <si>
    <t>For 2.2 through 2.5, record score only for methods undertaken.</t>
  </si>
  <si>
    <t xml:space="preserve">If applicable, include in score for 1.4. Verify documented investigation and corrective actions (if needed), at a minimum retraining of offenders if complaint is substantiated </t>
  </si>
  <si>
    <r>
      <t xml:space="preserve">Verify employee or contractor training materials &amp; records of welfare and catching/ loading methods. </t>
    </r>
    <r>
      <rPr>
        <i/>
        <sz val="10"/>
        <rFont val="Arial"/>
        <family val="2"/>
      </rPr>
      <t>The person(s) have been trained prior to handling birds, and once per calendar year thereafter.</t>
    </r>
  </si>
  <si>
    <t xml:space="preserve">Verify driver training materials &amp; records and presence of over the road emergency procedures and contact information. Contact information should be up to date. </t>
  </si>
  <si>
    <t xml:space="preserve"> The far end of the Loader extension belt is not pushing turkeys into the coop. Turkeys are not piling up on the belt. If it can be completed without human safety being put at risk, birds upside down should be turned over. Ensure coop doors are not shut on top of any turkey appendage prior to leaving farm. </t>
  </si>
  <si>
    <t xml:space="preserve">Birds are loaded in such a manner as to not cause piling within the coop or injury. Ensure coop doors are not shut on top of any turkey appendage prior to leaving farm. </t>
  </si>
  <si>
    <t>Company/plant  has protocol for reporting and correcting loading injuries and DOAs when exceeding company established tolerance levels.</t>
  </si>
  <si>
    <t xml:space="preserve">Verify records of reporting and correcting injuries and DOAs,  </t>
  </si>
  <si>
    <t>Updated: Oct. 8, 2021</t>
  </si>
  <si>
    <t>Equipment &amp; Seasonal Accommodation</t>
  </si>
  <si>
    <t>2.1 Driving and Herding</t>
  </si>
  <si>
    <r>
      <t>For these observations auditors must observe the individual activity for approximately 15 minutes. Turkeys should be driven or herded in a steady and calm manner. Use of flags or other material can be used to wave and make noise, but must not strike the birds. Wing flapping is normal. What should not be observed is personnel intentionally driving turkeys causing piling and climbing over each other. Personnel may use their legs to gently nudge birds, but kicking is not allowed. Non-ambulatory birds must be carried with at least two points of contact. Pulling on the neck as a primary point of contact is unacceptable. Both wings may be used only if the carry points are between the body of the bird and the first joint. One wing or leg is not allowed. Birds shall not be intentionally driven on top of other birds.  Birds will not be kicked or hit with any solid object. Non-ambulatory birds should be carried by wing joint closest to the body and/or legs (at least two points of contact). Zero points shall be awarded if a pattern of non-conformance is observed during the observation period and corrective action is not taken.</t>
    </r>
    <r>
      <rPr>
        <strike/>
        <sz val="10"/>
        <rFont val="Arial"/>
        <family val="2"/>
      </rPr>
      <t xml:space="preserve">  </t>
    </r>
  </si>
  <si>
    <t xml:space="preserve">Bird is grasped at two points and placed smoothly into coop. Examples: tail and wing, tail and neck, wing and leg. One leg, one wing, just the neck is not acceptable. Reasonable force is used to get the birds to the back of the cage, but excessive force that causes injury must not be used. Pulling on the neck as a primary point of contact is unacceptable. Ensure coop doors are not shut on top of any turkey appendage prior to leaving farm. </t>
  </si>
  <si>
    <t xml:space="preserve">Minimize hot/cold weather impact as necessary. Company should have a written SOP for seasonal temperature accommodations. </t>
  </si>
  <si>
    <t>Verify company is following seasonal temperature accommodation SOP.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</si>
</sst>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m/d/yy;@"/>
  </numFmts>
  <fonts count="32" x14ac:knownFonts="1">
    <font>
      <sz val="11"/>
      <color theme="1"/>
      <name val="Calibri"/>
      <family val="2"/>
      <scheme val="minor"/>
    </font>
    <font>
      <sz val="11"/>
      <color theme="1"/>
      <name val="Calibri"/>
      <family val="2"/>
      <scheme val="minor"/>
    </font>
    <font>
      <b/>
      <sz val="11"/>
      <color theme="1"/>
      <name val="Calibri"/>
      <family val="2"/>
      <scheme val="minor"/>
    </font>
    <font>
      <sz val="12"/>
      <color theme="1"/>
      <name val="Arial"/>
      <family val="2"/>
    </font>
    <font>
      <sz val="10"/>
      <color theme="1"/>
      <name val="Arial"/>
      <family val="2"/>
    </font>
    <font>
      <b/>
      <sz val="14"/>
      <color theme="1"/>
      <name val="Arial"/>
      <family val="2"/>
    </font>
    <font>
      <sz val="14"/>
      <color theme="1"/>
      <name val="Arial"/>
      <family val="2"/>
    </font>
    <font>
      <sz val="8"/>
      <color indexed="81"/>
      <name val="Tahoma"/>
      <family val="2"/>
    </font>
    <font>
      <b/>
      <sz val="8"/>
      <color indexed="81"/>
      <name val="Tahoma"/>
      <family val="2"/>
    </font>
    <font>
      <i/>
      <sz val="11"/>
      <color theme="1"/>
      <name val="Calibri"/>
      <family val="2"/>
      <scheme val="minor"/>
    </font>
    <font>
      <sz val="11"/>
      <color rgb="FFFF0000"/>
      <name val="Calibri"/>
      <family val="2"/>
      <scheme val="minor"/>
    </font>
    <font>
      <b/>
      <u/>
      <sz val="11"/>
      <color theme="1"/>
      <name val="Calibri"/>
      <family val="2"/>
      <scheme val="minor"/>
    </font>
    <font>
      <sz val="8"/>
      <color theme="1"/>
      <name val="Calibri"/>
      <family val="2"/>
      <scheme val="minor"/>
    </font>
    <font>
      <sz val="7"/>
      <color theme="1"/>
      <name val="Calibri"/>
      <family val="2"/>
      <scheme val="minor"/>
    </font>
    <font>
      <sz val="12"/>
      <color theme="1"/>
      <name val="Calibri"/>
      <family val="2"/>
      <scheme val="minor"/>
    </font>
    <font>
      <b/>
      <sz val="14"/>
      <color theme="1"/>
      <name val="Calibri"/>
      <family val="2"/>
      <scheme val="minor"/>
    </font>
    <font>
      <b/>
      <u/>
      <sz val="14"/>
      <color rgb="FFFF0000"/>
      <name val="Calibri"/>
      <family val="2"/>
      <scheme val="minor"/>
    </font>
    <font>
      <sz val="18"/>
      <color theme="1"/>
      <name val="Calibri"/>
      <family val="2"/>
      <scheme val="minor"/>
    </font>
    <font>
      <b/>
      <u/>
      <sz val="12"/>
      <color theme="1"/>
      <name val="Calibri"/>
      <family val="2"/>
      <scheme val="minor"/>
    </font>
    <font>
      <b/>
      <sz val="11"/>
      <color rgb="FFFF0000"/>
      <name val="Calibri"/>
      <family val="2"/>
      <scheme val="minor"/>
    </font>
    <font>
      <b/>
      <sz val="14"/>
      <name val="Arial"/>
      <family val="2"/>
    </font>
    <font>
      <b/>
      <sz val="12"/>
      <name val="Arial"/>
      <family val="2"/>
    </font>
    <font>
      <sz val="10"/>
      <name val="Arial"/>
      <family val="2"/>
    </font>
    <font>
      <i/>
      <sz val="10"/>
      <name val="Arial"/>
      <family val="2"/>
    </font>
    <font>
      <b/>
      <u/>
      <sz val="10"/>
      <name val="Arial"/>
      <family val="2"/>
    </font>
    <font>
      <b/>
      <sz val="11"/>
      <name val="Calibri"/>
      <family val="2"/>
      <scheme val="minor"/>
    </font>
    <font>
      <b/>
      <sz val="16"/>
      <color rgb="FFFF0000"/>
      <name val="Calibri"/>
      <family val="2"/>
      <scheme val="minor"/>
    </font>
    <font>
      <b/>
      <i/>
      <u/>
      <sz val="10"/>
      <name val="Arial"/>
      <family val="2"/>
    </font>
    <font>
      <sz val="11"/>
      <color theme="0"/>
      <name val="Calibri"/>
      <family val="2"/>
      <scheme val="minor"/>
    </font>
    <font>
      <b/>
      <sz val="10"/>
      <name val="Arial"/>
      <family val="2"/>
    </font>
    <font>
      <b/>
      <sz val="8"/>
      <name val="Arial"/>
      <family val="2"/>
    </font>
    <font>
      <strike/>
      <sz val="10"/>
      <name val="Arial"/>
      <family val="2"/>
    </font>
  </fonts>
  <fills count="16">
    <fill>
      <patternFill patternType="none"/>
    </fill>
    <fill>
      <patternFill patternType="gray125"/>
    </fill>
    <fill>
      <patternFill patternType="solid">
        <fgColor rgb="FFA6A6A6"/>
        <bgColor indexed="64"/>
      </patternFill>
    </fill>
    <fill>
      <patternFill patternType="solid">
        <fgColor theme="9" tint="0.39997558519241921"/>
        <bgColor indexed="64"/>
      </patternFill>
    </fill>
    <fill>
      <patternFill patternType="solid">
        <fgColor rgb="FF00B0F0"/>
        <bgColor indexed="64"/>
      </patternFill>
    </fill>
    <fill>
      <patternFill patternType="solid">
        <fgColor rgb="FF92D050"/>
        <bgColor indexed="64"/>
      </patternFill>
    </fill>
    <fill>
      <patternFill patternType="solid">
        <fgColor theme="6" tint="-0.249977111117893"/>
        <bgColor indexed="64"/>
      </patternFill>
    </fill>
    <fill>
      <patternFill patternType="solid">
        <fgColor theme="8" tint="0.39997558519241921"/>
        <bgColor indexed="64"/>
      </patternFill>
    </fill>
    <fill>
      <patternFill patternType="solid">
        <fgColor theme="8" tint="-0.249977111117893"/>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rgb="FFFF0000"/>
        <bgColor indexed="64"/>
      </patternFill>
    </fill>
    <fill>
      <patternFill patternType="solid">
        <fgColor theme="1" tint="0.14999847407452621"/>
        <bgColor indexed="64"/>
      </patternFill>
    </fill>
    <fill>
      <patternFill patternType="solid">
        <fgColor theme="0" tint="-0.34998626667073579"/>
        <bgColor indexed="64"/>
      </patternFill>
    </fill>
    <fill>
      <patternFill patternType="solid">
        <fgColor theme="0"/>
        <bgColor indexed="64"/>
      </patternFill>
    </fill>
    <fill>
      <patternFill patternType="solid">
        <fgColor theme="1"/>
        <bgColor indexed="64"/>
      </patternFill>
    </fill>
  </fills>
  <borders count="17">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2">
    <xf numFmtId="0" fontId="0" fillId="0" borderId="0"/>
    <xf numFmtId="9" fontId="1" fillId="0" borderId="0" applyFont="0" applyFill="0" applyBorder="0" applyAlignment="0" applyProtection="0"/>
  </cellStyleXfs>
  <cellXfs count="210">
    <xf numFmtId="0" fontId="0" fillId="0" borderId="0" xfId="0"/>
    <xf numFmtId="0" fontId="0" fillId="0" borderId="0" xfId="0" applyAlignment="1">
      <alignment horizontal="center"/>
    </xf>
    <xf numFmtId="9" fontId="4" fillId="0" borderId="0" xfId="1" applyFont="1" applyAlignment="1" applyProtection="1">
      <alignment horizontal="center" wrapText="1"/>
    </xf>
    <xf numFmtId="9" fontId="0" fillId="0" borderId="0" xfId="0" applyNumberFormat="1" applyAlignment="1">
      <alignment horizontal="center"/>
    </xf>
    <xf numFmtId="9" fontId="0" fillId="0" borderId="0" xfId="1" applyFont="1" applyAlignment="1">
      <alignment horizontal="center"/>
    </xf>
    <xf numFmtId="1" fontId="0" fillId="0" borderId="0" xfId="0" applyNumberFormat="1" applyAlignment="1">
      <alignment horizontal="center"/>
    </xf>
    <xf numFmtId="0" fontId="2" fillId="0" borderId="0" xfId="0" applyFont="1" applyAlignment="1">
      <alignment wrapText="1"/>
    </xf>
    <xf numFmtId="0" fontId="2" fillId="0" borderId="0" xfId="0" applyFont="1" applyAlignment="1">
      <alignment horizontal="center" wrapText="1"/>
    </xf>
    <xf numFmtId="9" fontId="2" fillId="0" borderId="0" xfId="0" applyNumberFormat="1" applyFont="1" applyAlignment="1">
      <alignment horizontal="center" wrapText="1"/>
    </xf>
    <xf numFmtId="9" fontId="2" fillId="0" borderId="0" xfId="1" applyFont="1" applyAlignment="1">
      <alignment horizontal="center" wrapText="1"/>
    </xf>
    <xf numFmtId="0" fontId="0" fillId="8" borderId="0" xfId="0" applyFill="1"/>
    <xf numFmtId="0" fontId="0" fillId="9" borderId="2" xfId="0" applyFill="1" applyBorder="1"/>
    <xf numFmtId="0" fontId="0" fillId="7" borderId="2" xfId="0" applyFill="1" applyBorder="1"/>
    <xf numFmtId="0" fontId="0" fillId="8" borderId="3" xfId="0" applyFill="1" applyBorder="1" applyAlignment="1">
      <alignment horizontal="center"/>
    </xf>
    <xf numFmtId="0" fontId="0" fillId="9" borderId="3" xfId="0" applyFill="1" applyBorder="1" applyAlignment="1">
      <alignment horizontal="center"/>
    </xf>
    <xf numFmtId="0" fontId="0" fillId="8" borderId="4" xfId="0" applyFill="1" applyBorder="1" applyAlignment="1">
      <alignment horizontal="center"/>
    </xf>
    <xf numFmtId="0" fontId="0" fillId="9" borderId="4" xfId="0" applyFill="1" applyBorder="1" applyAlignment="1">
      <alignment horizontal="center"/>
    </xf>
    <xf numFmtId="0" fontId="0" fillId="10" borderId="3" xfId="0" applyFill="1" applyBorder="1" applyAlignment="1">
      <alignment horizontal="center"/>
    </xf>
    <xf numFmtId="0" fontId="0" fillId="10" borderId="5" xfId="0" applyFill="1" applyBorder="1" applyAlignment="1">
      <alignment horizontal="center"/>
    </xf>
    <xf numFmtId="0" fontId="0" fillId="7" borderId="4" xfId="0" applyFill="1" applyBorder="1" applyAlignment="1">
      <alignment horizontal="center"/>
    </xf>
    <xf numFmtId="0" fontId="0" fillId="6" borderId="4" xfId="0" applyFill="1" applyBorder="1" applyAlignment="1">
      <alignment horizontal="center"/>
    </xf>
    <xf numFmtId="0" fontId="11" fillId="0" borderId="0" xfId="0" applyFont="1"/>
    <xf numFmtId="0" fontId="13" fillId="0" borderId="0" xfId="0" applyFont="1" applyAlignment="1">
      <alignment horizontal="center"/>
    </xf>
    <xf numFmtId="0" fontId="10" fillId="5" borderId="8" xfId="0" applyFont="1" applyFill="1" applyBorder="1" applyAlignment="1" applyProtection="1">
      <alignment horizontal="center"/>
      <protection locked="0"/>
    </xf>
    <xf numFmtId="9" fontId="0" fillId="0" borderId="2" xfId="0" applyNumberFormat="1" applyBorder="1" applyAlignment="1">
      <alignment horizontal="center"/>
    </xf>
    <xf numFmtId="0" fontId="16" fillId="0" borderId="2" xfId="0" applyFont="1" applyBorder="1" applyAlignment="1">
      <alignment horizontal="center"/>
    </xf>
    <xf numFmtId="0" fontId="0" fillId="0" borderId="2" xfId="0" applyBorder="1" applyAlignment="1">
      <alignment horizontal="center"/>
    </xf>
    <xf numFmtId="9" fontId="1" fillId="0" borderId="2" xfId="1" applyFont="1" applyBorder="1" applyAlignment="1">
      <alignment horizontal="center"/>
    </xf>
    <xf numFmtId="9" fontId="1" fillId="0" borderId="0" xfId="1" applyFont="1" applyAlignment="1">
      <alignment horizontal="center"/>
    </xf>
    <xf numFmtId="0" fontId="0" fillId="0" borderId="0" xfId="0" applyProtection="1"/>
    <xf numFmtId="0" fontId="0" fillId="0" borderId="0" xfId="0" applyAlignment="1" applyProtection="1">
      <alignment horizontal="right"/>
    </xf>
    <xf numFmtId="0" fontId="0" fillId="0" borderId="0" xfId="0" applyFill="1" applyBorder="1" applyAlignment="1" applyProtection="1"/>
    <xf numFmtId="0" fontId="0" fillId="0" borderId="0" xfId="0" applyBorder="1" applyAlignment="1" applyProtection="1"/>
    <xf numFmtId="0" fontId="0" fillId="0" borderId="0" xfId="0" applyAlignment="1" applyProtection="1">
      <alignment wrapText="1"/>
    </xf>
    <xf numFmtId="0" fontId="2" fillId="0" borderId="0" xfId="0" applyFont="1" applyFill="1" applyBorder="1" applyAlignment="1" applyProtection="1">
      <alignment horizontal="left" wrapText="1"/>
    </xf>
    <xf numFmtId="0" fontId="2" fillId="14" borderId="3" xfId="0" applyFont="1" applyFill="1" applyBorder="1" applyAlignment="1" applyProtection="1">
      <alignment horizontal="center" wrapText="1"/>
    </xf>
    <xf numFmtId="0" fontId="0" fillId="13" borderId="2" xfId="0" applyFill="1" applyBorder="1" applyAlignment="1" applyProtection="1">
      <alignment horizontal="center"/>
    </xf>
    <xf numFmtId="9" fontId="12" fillId="0" borderId="2" xfId="0" applyNumberFormat="1" applyFont="1" applyBorder="1" applyAlignment="1" applyProtection="1">
      <alignment horizontal="center"/>
    </xf>
    <xf numFmtId="9" fontId="14" fillId="0" borderId="2" xfId="1" applyFont="1" applyBorder="1" applyAlignment="1" applyProtection="1">
      <alignment horizontal="center"/>
      <protection locked="0"/>
    </xf>
    <xf numFmtId="9" fontId="15" fillId="0" borderId="2" xfId="1" applyFont="1" applyBorder="1" applyAlignment="1" applyProtection="1">
      <alignment horizontal="center"/>
      <protection locked="0"/>
    </xf>
    <xf numFmtId="0" fontId="17" fillId="0" borderId="0" xfId="0" applyFont="1" applyProtection="1"/>
    <xf numFmtId="14" fontId="0" fillId="0" borderId="0" xfId="0" applyNumberFormat="1" applyProtection="1"/>
    <xf numFmtId="0" fontId="14" fillId="0" borderId="0" xfId="0" applyFont="1" applyProtection="1"/>
    <xf numFmtId="0" fontId="18" fillId="0" borderId="2" xfId="0" applyFont="1" applyBorder="1" applyAlignment="1" applyProtection="1">
      <alignment horizontal="center"/>
    </xf>
    <xf numFmtId="0" fontId="15" fillId="0" borderId="0" xfId="0" applyFont="1" applyProtection="1"/>
    <xf numFmtId="0" fontId="20" fillId="2" borderId="2" xfId="0" applyFont="1" applyFill="1" applyBorder="1" applyAlignment="1" applyProtection="1">
      <alignment horizontal="center" vertical="center" wrapText="1"/>
    </xf>
    <xf numFmtId="0" fontId="6" fillId="0" borderId="0" xfId="0" applyFont="1" applyAlignment="1" applyProtection="1">
      <alignment horizontal="center" wrapText="1"/>
    </xf>
    <xf numFmtId="9" fontId="6" fillId="0" borderId="0" xfId="1" applyFont="1" applyAlignment="1" applyProtection="1">
      <alignment horizontal="center" wrapText="1"/>
    </xf>
    <xf numFmtId="0" fontId="5" fillId="0" borderId="1" xfId="0" applyFont="1" applyBorder="1" applyAlignment="1" applyProtection="1">
      <alignment horizontal="center" wrapText="1"/>
    </xf>
    <xf numFmtId="0" fontId="21" fillId="2" borderId="2" xfId="0" applyFont="1" applyFill="1" applyBorder="1" applyAlignment="1" applyProtection="1">
      <alignment horizontal="center" vertical="center" wrapText="1"/>
    </xf>
    <xf numFmtId="0" fontId="3" fillId="0" borderId="0" xfId="0" applyFont="1" applyAlignment="1" applyProtection="1">
      <alignment horizontal="center" wrapText="1"/>
    </xf>
    <xf numFmtId="9" fontId="3" fillId="0" borderId="0" xfId="1" applyFont="1" applyAlignment="1" applyProtection="1">
      <alignment horizontal="center" wrapText="1"/>
    </xf>
    <xf numFmtId="0" fontId="22" fillId="0" borderId="2" xfId="0" applyFont="1" applyBorder="1" applyAlignment="1" applyProtection="1">
      <alignment horizontal="center" vertical="center" wrapText="1"/>
    </xf>
    <xf numFmtId="0" fontId="4" fillId="0" borderId="0" xfId="0" applyFont="1" applyAlignment="1" applyProtection="1">
      <alignment horizontal="center" wrapText="1"/>
    </xf>
    <xf numFmtId="9" fontId="3" fillId="0" borderId="0" xfId="0" applyNumberFormat="1" applyFont="1" applyAlignment="1" applyProtection="1">
      <alignment horizontal="center" wrapText="1"/>
    </xf>
    <xf numFmtId="0" fontId="22" fillId="0" borderId="0" xfId="0" applyFont="1" applyAlignment="1" applyProtection="1">
      <alignment horizontal="center" vertical="center" wrapText="1"/>
    </xf>
    <xf numFmtId="0" fontId="22" fillId="0" borderId="0" xfId="0" applyFont="1" applyAlignment="1" applyProtection="1">
      <alignment horizontal="center" wrapText="1"/>
    </xf>
    <xf numFmtId="1" fontId="4" fillId="0" borderId="0" xfId="1" applyNumberFormat="1" applyFont="1" applyAlignment="1" applyProtection="1">
      <alignment horizontal="center" wrapText="1"/>
    </xf>
    <xf numFmtId="9" fontId="0" fillId="0" borderId="0" xfId="0" applyNumberFormat="1" applyAlignment="1" applyProtection="1">
      <alignment horizontal="center"/>
    </xf>
    <xf numFmtId="9" fontId="0" fillId="0" borderId="0" xfId="0" applyNumberFormat="1" applyBorder="1" applyAlignment="1" applyProtection="1">
      <alignment horizontal="center"/>
    </xf>
    <xf numFmtId="0" fontId="25" fillId="6" borderId="4" xfId="0" applyFont="1" applyFill="1" applyBorder="1" applyAlignment="1">
      <alignment horizontal="center"/>
    </xf>
    <xf numFmtId="0" fontId="25" fillId="6" borderId="4" xfId="0" applyFont="1" applyFill="1" applyBorder="1" applyAlignment="1">
      <alignment horizontal="left"/>
    </xf>
    <xf numFmtId="0" fontId="0" fillId="0" borderId="0" xfId="0" applyAlignment="1" applyProtection="1">
      <alignment horizontal="center"/>
    </xf>
    <xf numFmtId="0" fontId="0" fillId="0" borderId="0" xfId="0" applyAlignment="1" applyProtection="1">
      <alignment horizontal="right"/>
    </xf>
    <xf numFmtId="0" fontId="2" fillId="0" borderId="0" xfId="0" applyFont="1" applyProtection="1"/>
    <xf numFmtId="0" fontId="14" fillId="0" borderId="0" xfId="0" applyFont="1" applyAlignment="1" applyProtection="1">
      <alignment horizontal="center"/>
    </xf>
    <xf numFmtId="9" fontId="14" fillId="0" borderId="0" xfId="0" applyNumberFormat="1" applyFont="1" applyAlignment="1" applyProtection="1">
      <alignment horizontal="center"/>
    </xf>
    <xf numFmtId="0" fontId="2" fillId="0" borderId="2" xfId="0" applyFont="1" applyBorder="1" applyAlignment="1" applyProtection="1">
      <alignment horizontal="center" wrapText="1"/>
    </xf>
    <xf numFmtId="9" fontId="2" fillId="0" borderId="0" xfId="0" applyNumberFormat="1" applyFont="1" applyAlignment="1" applyProtection="1">
      <alignment horizontal="center" wrapText="1"/>
    </xf>
    <xf numFmtId="0" fontId="2" fillId="5" borderId="8" xfId="0" applyFont="1" applyFill="1" applyBorder="1" applyAlignment="1" applyProtection="1">
      <alignment horizontal="left" shrinkToFit="1"/>
      <protection locked="0"/>
    </xf>
    <xf numFmtId="9" fontId="0" fillId="0" borderId="2" xfId="0" applyNumberFormat="1" applyBorder="1" applyAlignment="1">
      <alignment horizontal="center"/>
    </xf>
    <xf numFmtId="0" fontId="0" fillId="0" borderId="2" xfId="0" applyBorder="1" applyAlignment="1">
      <alignment horizontal="center"/>
    </xf>
    <xf numFmtId="0" fontId="0" fillId="0" borderId="0" xfId="0" applyAlignment="1">
      <alignment horizontal="center"/>
    </xf>
    <xf numFmtId="0" fontId="2" fillId="0" borderId="0" xfId="0" applyFont="1" applyAlignment="1">
      <alignment horizontal="center" wrapText="1"/>
    </xf>
    <xf numFmtId="0" fontId="0" fillId="0" borderId="0" xfId="0" applyAlignment="1" applyProtection="1">
      <alignment horizontal="center"/>
    </xf>
    <xf numFmtId="0" fontId="23" fillId="0" borderId="2" xfId="0" applyFont="1" applyBorder="1" applyAlignment="1" applyProtection="1">
      <alignment horizontal="center" vertical="center" wrapText="1"/>
    </xf>
    <xf numFmtId="0" fontId="27" fillId="0" borderId="2" xfId="0" applyFont="1" applyBorder="1" applyAlignment="1" applyProtection="1">
      <alignment horizontal="center" vertical="center" wrapText="1"/>
    </xf>
    <xf numFmtId="0" fontId="0" fillId="10" borderId="4" xfId="0" applyFill="1" applyBorder="1" applyAlignment="1">
      <alignment horizontal="center"/>
    </xf>
    <xf numFmtId="0" fontId="28" fillId="0" borderId="0" xfId="0" applyFont="1" applyAlignment="1" applyProtection="1"/>
    <xf numFmtId="0" fontId="0" fillId="0" borderId="0" xfId="0" applyFont="1" applyAlignment="1" applyProtection="1"/>
    <xf numFmtId="0" fontId="28" fillId="14" borderId="0" xfId="0" applyFont="1" applyFill="1" applyAlignment="1" applyProtection="1">
      <alignment horizontal="center"/>
    </xf>
    <xf numFmtId="0" fontId="28" fillId="0" borderId="0" xfId="0" applyFont="1" applyProtection="1"/>
    <xf numFmtId="0" fontId="0" fillId="0" borderId="0" xfId="0" quotePrefix="1" applyProtection="1"/>
    <xf numFmtId="0" fontId="5" fillId="0" borderId="0" xfId="0" applyFont="1" applyBorder="1" applyAlignment="1" applyProtection="1">
      <alignment horizontal="center" wrapText="1"/>
    </xf>
    <xf numFmtId="0" fontId="22" fillId="0" borderId="2" xfId="0" applyFont="1" applyFill="1" applyBorder="1" applyAlignment="1" applyProtection="1">
      <alignment horizontal="center" vertical="center" wrapText="1"/>
    </xf>
    <xf numFmtId="0" fontId="0" fillId="0" borderId="0" xfId="0" applyAlignment="1">
      <alignment horizontal="center"/>
    </xf>
    <xf numFmtId="0" fontId="0" fillId="8" borderId="15" xfId="0" applyFill="1" applyBorder="1" applyAlignment="1">
      <alignment horizontal="center"/>
    </xf>
    <xf numFmtId="0" fontId="0" fillId="10" borderId="7" xfId="0" applyFill="1" applyBorder="1"/>
    <xf numFmtId="0" fontId="9" fillId="10" borderId="7" xfId="0" applyFont="1" applyFill="1" applyBorder="1"/>
    <xf numFmtId="0" fontId="0" fillId="0" borderId="0" xfId="0" applyAlignment="1" applyProtection="1">
      <alignment horizontal="center"/>
    </xf>
    <xf numFmtId="9" fontId="12" fillId="15" borderId="2" xfId="0" applyNumberFormat="1" applyFont="1" applyFill="1" applyBorder="1" applyAlignment="1" applyProtection="1">
      <alignment horizontal="center"/>
    </xf>
    <xf numFmtId="9" fontId="29" fillId="2" borderId="2" xfId="1" applyFont="1" applyFill="1" applyBorder="1" applyAlignment="1" applyProtection="1">
      <alignment horizontal="center" vertical="center" wrapText="1"/>
    </xf>
    <xf numFmtId="1" fontId="21" fillId="2" borderId="2" xfId="1" applyNumberFormat="1" applyFont="1" applyFill="1" applyBorder="1" applyAlignment="1" applyProtection="1">
      <alignment horizontal="center" vertical="center" wrapText="1"/>
    </xf>
    <xf numFmtId="9" fontId="21" fillId="2" borderId="2" xfId="1" applyNumberFormat="1" applyFont="1" applyFill="1" applyBorder="1" applyAlignment="1" applyProtection="1">
      <alignment horizontal="center" vertical="center" wrapText="1"/>
    </xf>
    <xf numFmtId="9" fontId="21" fillId="2" borderId="2" xfId="1" applyFont="1" applyFill="1" applyBorder="1" applyAlignment="1" applyProtection="1">
      <alignment horizontal="center" vertical="center" wrapText="1"/>
    </xf>
    <xf numFmtId="0" fontId="22" fillId="3" borderId="2" xfId="0" applyFont="1" applyFill="1" applyBorder="1" applyAlignment="1" applyProtection="1">
      <alignment horizontal="center" vertical="center" wrapText="1"/>
    </xf>
    <xf numFmtId="9" fontId="29" fillId="0" borderId="2" xfId="1" applyFont="1" applyBorder="1" applyAlignment="1" applyProtection="1">
      <alignment horizontal="center" vertical="center" wrapText="1"/>
    </xf>
    <xf numFmtId="1" fontId="29" fillId="4" borderId="2" xfId="1" applyNumberFormat="1" applyFont="1" applyFill="1" applyBorder="1" applyAlignment="1" applyProtection="1">
      <alignment horizontal="center" vertical="center" wrapText="1"/>
      <protection locked="0"/>
    </xf>
    <xf numFmtId="0" fontId="30" fillId="0" borderId="2" xfId="0" applyFont="1" applyBorder="1" applyAlignment="1" applyProtection="1">
      <alignment horizontal="center" vertical="center" wrapText="1"/>
      <protection locked="0"/>
    </xf>
    <xf numFmtId="164" fontId="21" fillId="2" borderId="2" xfId="1" applyNumberFormat="1" applyFont="1" applyFill="1" applyBorder="1" applyAlignment="1" applyProtection="1">
      <alignment horizontal="center" vertical="center" wrapText="1"/>
    </xf>
    <xf numFmtId="0" fontId="4" fillId="0" borderId="0" xfId="0" applyFont="1" applyAlignment="1">
      <alignment horizontal="center" wrapText="1"/>
    </xf>
    <xf numFmtId="0" fontId="22" fillId="0" borderId="2" xfId="0" applyFont="1" applyBorder="1" applyAlignment="1">
      <alignment horizontal="center" vertical="center" wrapText="1"/>
    </xf>
    <xf numFmtId="0" fontId="22" fillId="3" borderId="2" xfId="0" applyFont="1" applyFill="1" applyBorder="1" applyAlignment="1">
      <alignment horizontal="center" vertical="center" wrapText="1"/>
    </xf>
    <xf numFmtId="0" fontId="29" fillId="0" borderId="2" xfId="0" applyFont="1" applyBorder="1" applyAlignment="1" applyProtection="1">
      <alignment horizontal="center" vertical="center" wrapText="1"/>
      <protection locked="0"/>
    </xf>
    <xf numFmtId="0" fontId="0" fillId="0" borderId="15" xfId="0" applyBorder="1" applyAlignment="1">
      <alignment horizontal="center" vertical="center"/>
    </xf>
    <xf numFmtId="9" fontId="0" fillId="0" borderId="0" xfId="0" applyNumberFormat="1" applyAlignment="1">
      <alignment horizontal="center" vertical="center"/>
    </xf>
    <xf numFmtId="9" fontId="0" fillId="0" borderId="0" xfId="1" applyFont="1" applyAlignment="1">
      <alignment horizontal="center" vertical="center"/>
    </xf>
    <xf numFmtId="9" fontId="0" fillId="0" borderId="2" xfId="0" applyNumberFormat="1" applyBorder="1" applyAlignment="1">
      <alignment horizontal="center"/>
    </xf>
    <xf numFmtId="0" fontId="0" fillId="0" borderId="2" xfId="0" applyBorder="1" applyAlignment="1">
      <alignment horizontal="center"/>
    </xf>
    <xf numFmtId="0" fontId="2" fillId="0" borderId="0" xfId="0" applyFont="1" applyAlignment="1">
      <alignment horizontal="center" wrapText="1"/>
    </xf>
    <xf numFmtId="0" fontId="0" fillId="0" borderId="0" xfId="0" applyAlignment="1">
      <alignment horizontal="center" wrapText="1"/>
    </xf>
    <xf numFmtId="1" fontId="0" fillId="0" borderId="2" xfId="0" applyNumberFormat="1" applyBorder="1" applyAlignment="1">
      <alignment horizontal="center"/>
    </xf>
    <xf numFmtId="0" fontId="0" fillId="9" borderId="0" xfId="0" applyFill="1" applyAlignment="1">
      <alignment horizontal="center"/>
    </xf>
    <xf numFmtId="0" fontId="0" fillId="0" borderId="0" xfId="0" applyAlignment="1">
      <alignment horizontal="center"/>
    </xf>
    <xf numFmtId="0" fontId="0" fillId="10" borderId="0" xfId="0" applyFill="1" applyAlignment="1">
      <alignment horizontal="center"/>
    </xf>
    <xf numFmtId="0" fontId="0" fillId="8" borderId="0" xfId="0" applyFill="1" applyAlignment="1">
      <alignment horizontal="center"/>
    </xf>
    <xf numFmtId="0" fontId="0" fillId="7" borderId="0" xfId="0" applyFill="1" applyAlignment="1">
      <alignment horizontal="center"/>
    </xf>
    <xf numFmtId="9" fontId="12" fillId="0" borderId="3" xfId="0" applyNumberFormat="1" applyFont="1" applyBorder="1" applyAlignment="1" applyProtection="1">
      <alignment horizontal="center" vertical="center"/>
    </xf>
    <xf numFmtId="9" fontId="12" fillId="0" borderId="4" xfId="0" applyNumberFormat="1" applyFont="1" applyBorder="1" applyAlignment="1" applyProtection="1">
      <alignment horizontal="center" vertical="center"/>
    </xf>
    <xf numFmtId="9" fontId="12" fillId="0" borderId="5" xfId="0" applyNumberFormat="1" applyFont="1" applyBorder="1" applyAlignment="1" applyProtection="1">
      <alignment horizontal="center" vertical="center"/>
    </xf>
    <xf numFmtId="0" fontId="0" fillId="12" borderId="2" xfId="0" applyFill="1" applyBorder="1" applyAlignment="1" applyProtection="1">
      <alignment horizontal="center"/>
    </xf>
    <xf numFmtId="0" fontId="0" fillId="12" borderId="8" xfId="0" applyFill="1" applyBorder="1" applyAlignment="1" applyProtection="1">
      <alignment horizontal="center"/>
    </xf>
    <xf numFmtId="0" fontId="0" fillId="12" borderId="7" xfId="0" applyFill="1" applyBorder="1" applyAlignment="1" applyProtection="1">
      <alignment horizontal="center"/>
    </xf>
    <xf numFmtId="0" fontId="0" fillId="0" borderId="8" xfId="0" applyBorder="1" applyAlignment="1" applyProtection="1">
      <alignment horizontal="center"/>
    </xf>
    <xf numFmtId="0" fontId="0" fillId="0" borderId="7" xfId="0" applyBorder="1" applyAlignment="1" applyProtection="1">
      <alignment horizontal="center"/>
    </xf>
    <xf numFmtId="0" fontId="0" fillId="13" borderId="3" xfId="0" applyFill="1" applyBorder="1" applyAlignment="1" applyProtection="1">
      <alignment horizontal="center" vertical="center"/>
    </xf>
    <xf numFmtId="0" fontId="0" fillId="13" borderId="4" xfId="0" applyFill="1" applyBorder="1" applyAlignment="1" applyProtection="1">
      <alignment horizontal="center" vertical="center"/>
    </xf>
    <xf numFmtId="0" fontId="0" fillId="13" borderId="5" xfId="0" applyFill="1" applyBorder="1" applyAlignment="1" applyProtection="1">
      <alignment horizontal="center" vertical="center"/>
    </xf>
    <xf numFmtId="0" fontId="10" fillId="5" borderId="3" xfId="0" applyFont="1" applyFill="1" applyBorder="1" applyAlignment="1" applyProtection="1">
      <alignment horizontal="center" vertical="center"/>
      <protection locked="0"/>
    </xf>
    <xf numFmtId="0" fontId="10" fillId="5" borderId="4" xfId="0" applyFont="1" applyFill="1" applyBorder="1" applyAlignment="1" applyProtection="1">
      <alignment horizontal="center" vertical="center"/>
      <protection locked="0"/>
    </xf>
    <xf numFmtId="0" fontId="10" fillId="5" borderId="5" xfId="0" applyFont="1" applyFill="1" applyBorder="1" applyAlignment="1" applyProtection="1">
      <alignment horizontal="center" vertical="center"/>
      <protection locked="0"/>
    </xf>
    <xf numFmtId="0" fontId="0" fillId="12" borderId="9" xfId="0" applyFill="1" applyBorder="1" applyAlignment="1" applyProtection="1">
      <alignment horizontal="center"/>
    </xf>
    <xf numFmtId="0" fontId="0" fillId="12" borderId="11" xfId="0" applyFill="1" applyBorder="1" applyAlignment="1" applyProtection="1">
      <alignment horizontal="center"/>
    </xf>
    <xf numFmtId="0" fontId="0" fillId="12" borderId="15" xfId="0" applyFill="1" applyBorder="1" applyAlignment="1" applyProtection="1">
      <alignment horizontal="center"/>
    </xf>
    <xf numFmtId="0" fontId="0" fillId="12" borderId="16" xfId="0" applyFill="1" applyBorder="1" applyAlignment="1" applyProtection="1">
      <alignment horizontal="center"/>
    </xf>
    <xf numFmtId="0" fontId="0" fillId="12" borderId="12" xfId="0" applyFill="1" applyBorder="1" applyAlignment="1" applyProtection="1">
      <alignment horizontal="center"/>
    </xf>
    <xf numFmtId="0" fontId="0" fillId="12" borderId="14" xfId="0" applyFill="1" applyBorder="1" applyAlignment="1" applyProtection="1">
      <alignment horizontal="center"/>
    </xf>
    <xf numFmtId="9" fontId="0" fillId="11" borderId="2" xfId="1" applyFont="1" applyFill="1" applyBorder="1" applyAlignment="1" applyProtection="1">
      <alignment horizontal="center"/>
    </xf>
    <xf numFmtId="0" fontId="0" fillId="11" borderId="2" xfId="0" applyFill="1" applyBorder="1" applyAlignment="1" applyProtection="1">
      <alignment horizontal="center" wrapText="1"/>
    </xf>
    <xf numFmtId="0" fontId="0" fillId="0" borderId="9" xfId="0" applyBorder="1" applyAlignment="1" applyProtection="1">
      <alignment horizontal="center" vertical="center"/>
    </xf>
    <xf numFmtId="0" fontId="0" fillId="0" borderId="11" xfId="0" applyBorder="1" applyAlignment="1" applyProtection="1">
      <alignment horizontal="center" vertical="center"/>
    </xf>
    <xf numFmtId="0" fontId="0" fillId="0" borderId="15" xfId="0" applyBorder="1" applyAlignment="1" applyProtection="1">
      <alignment horizontal="center" vertical="center"/>
    </xf>
    <xf numFmtId="0" fontId="0" fillId="0" borderId="16" xfId="0" applyBorder="1" applyAlignment="1" applyProtection="1">
      <alignment horizontal="center" vertical="center"/>
    </xf>
    <xf numFmtId="0" fontId="0" fillId="0" borderId="12" xfId="0" applyBorder="1" applyAlignment="1" applyProtection="1">
      <alignment horizontal="center" vertical="center"/>
    </xf>
    <xf numFmtId="0" fontId="0" fillId="0" borderId="14" xfId="0" applyBorder="1" applyAlignment="1" applyProtection="1">
      <alignment horizontal="center" vertical="center"/>
    </xf>
    <xf numFmtId="0" fontId="2" fillId="0" borderId="3" xfId="0" applyFont="1" applyBorder="1" applyAlignment="1" applyProtection="1">
      <alignment horizontal="center" vertical="center" textRotation="90"/>
    </xf>
    <xf numFmtId="0" fontId="2" fillId="0" borderId="4" xfId="0" applyFont="1" applyBorder="1" applyAlignment="1" applyProtection="1">
      <alignment horizontal="center" vertical="center" textRotation="90"/>
    </xf>
    <xf numFmtId="0" fontId="2" fillId="0" borderId="5" xfId="0" applyFont="1" applyBorder="1" applyAlignment="1" applyProtection="1">
      <alignment horizontal="center" vertical="center" textRotation="90"/>
    </xf>
    <xf numFmtId="0" fontId="19" fillId="5" borderId="8" xfId="0" applyFont="1" applyFill="1" applyBorder="1" applyAlignment="1" applyProtection="1">
      <alignment horizontal="center"/>
      <protection locked="0"/>
    </xf>
    <xf numFmtId="0" fontId="19" fillId="5" borderId="6" xfId="0" applyFont="1" applyFill="1" applyBorder="1" applyAlignment="1" applyProtection="1">
      <alignment horizontal="center"/>
      <protection locked="0"/>
    </xf>
    <xf numFmtId="0" fontId="19" fillId="5" borderId="7" xfId="0" applyFont="1" applyFill="1" applyBorder="1" applyAlignment="1" applyProtection="1">
      <alignment horizontal="center"/>
      <protection locked="0"/>
    </xf>
    <xf numFmtId="165" fontId="19" fillId="5" borderId="8" xfId="0" applyNumberFormat="1" applyFont="1" applyFill="1" applyBorder="1" applyAlignment="1" applyProtection="1">
      <alignment horizontal="center"/>
      <protection locked="0"/>
    </xf>
    <xf numFmtId="165" fontId="19" fillId="5" borderId="6" xfId="0" applyNumberFormat="1" applyFont="1" applyFill="1" applyBorder="1" applyAlignment="1" applyProtection="1">
      <alignment horizontal="center"/>
      <protection locked="0"/>
    </xf>
    <xf numFmtId="165" fontId="19" fillId="5" borderId="7" xfId="0" applyNumberFormat="1" applyFont="1" applyFill="1" applyBorder="1" applyAlignment="1" applyProtection="1">
      <alignment horizontal="center"/>
      <protection locked="0"/>
    </xf>
    <xf numFmtId="0" fontId="0" fillId="0" borderId="6" xfId="0" applyBorder="1" applyAlignment="1" applyProtection="1">
      <alignment horizontal="center"/>
      <protection locked="0"/>
    </xf>
    <xf numFmtId="0" fontId="0" fillId="0" borderId="6" xfId="0" applyBorder="1" applyAlignment="1" applyProtection="1">
      <protection locked="0"/>
    </xf>
    <xf numFmtId="0" fontId="0" fillId="0" borderId="7" xfId="0" applyBorder="1" applyAlignment="1" applyProtection="1">
      <protection locked="0"/>
    </xf>
    <xf numFmtId="0" fontId="0" fillId="0" borderId="8" xfId="0" applyBorder="1" applyAlignment="1" applyProtection="1">
      <alignment horizontal="center" wrapText="1"/>
    </xf>
    <xf numFmtId="0" fontId="0" fillId="0" borderId="7" xfId="0" applyBorder="1" applyAlignment="1" applyProtection="1">
      <alignment horizontal="center" wrapText="1"/>
    </xf>
    <xf numFmtId="9" fontId="26" fillId="0" borderId="9" xfId="0" applyNumberFormat="1" applyFont="1" applyBorder="1" applyAlignment="1" applyProtection="1">
      <alignment horizontal="center" vertical="center"/>
      <protection locked="0"/>
    </xf>
    <xf numFmtId="0" fontId="26" fillId="0" borderId="10" xfId="0" applyFont="1" applyBorder="1" applyAlignment="1" applyProtection="1">
      <alignment horizontal="center" vertical="center"/>
      <protection locked="0"/>
    </xf>
    <xf numFmtId="0" fontId="26" fillId="0" borderId="11" xfId="0" applyFont="1" applyBorder="1" applyAlignment="1" applyProtection="1">
      <alignment horizontal="center" vertical="center"/>
      <protection locked="0"/>
    </xf>
    <xf numFmtId="0" fontId="26" fillId="0" borderId="12" xfId="0" applyFont="1" applyBorder="1" applyAlignment="1">
      <alignment horizontal="center" vertical="center"/>
    </xf>
    <xf numFmtId="0" fontId="26" fillId="0" borderId="13" xfId="0" applyFont="1" applyBorder="1" applyAlignment="1">
      <alignment horizontal="center" vertical="center"/>
    </xf>
    <xf numFmtId="0" fontId="26" fillId="0" borderId="14" xfId="0" applyFont="1" applyBorder="1" applyAlignment="1">
      <alignment horizontal="center" vertical="center"/>
    </xf>
    <xf numFmtId="0" fontId="18" fillId="0" borderId="2" xfId="0" applyFont="1" applyBorder="1" applyAlignment="1" applyProtection="1">
      <alignment horizontal="center"/>
    </xf>
    <xf numFmtId="0" fontId="15" fillId="0" borderId="2" xfId="0" applyFont="1" applyBorder="1" applyAlignment="1" applyProtection="1">
      <alignment horizontal="center"/>
    </xf>
    <xf numFmtId="0" fontId="15" fillId="0" borderId="2" xfId="0" applyFont="1" applyBorder="1" applyAlignment="1" applyProtection="1">
      <alignment horizontal="center"/>
      <protection locked="0"/>
    </xf>
    <xf numFmtId="0" fontId="14" fillId="0" borderId="2" xfId="0" applyFont="1" applyBorder="1" applyAlignment="1" applyProtection="1">
      <alignment horizontal="left"/>
    </xf>
    <xf numFmtId="0" fontId="14" fillId="0" borderId="8" xfId="0" applyFont="1" applyBorder="1" applyAlignment="1" applyProtection="1">
      <alignment horizontal="left"/>
    </xf>
    <xf numFmtId="0" fontId="15" fillId="0" borderId="8" xfId="0" applyFont="1" applyBorder="1" applyAlignment="1" applyProtection="1">
      <alignment horizontal="center"/>
    </xf>
    <xf numFmtId="0" fontId="15" fillId="0" borderId="6" xfId="0" applyFont="1" applyBorder="1" applyAlignment="1" applyProtection="1">
      <alignment horizontal="center"/>
    </xf>
    <xf numFmtId="0" fontId="15" fillId="0" borderId="7" xfId="0" applyFont="1" applyBorder="1" applyAlignment="1" applyProtection="1">
      <alignment horizontal="center"/>
    </xf>
    <xf numFmtId="0" fontId="14" fillId="0" borderId="9" xfId="0" applyFont="1" applyBorder="1" applyAlignment="1" applyProtection="1">
      <alignment horizontal="center" vertical="center"/>
    </xf>
    <xf numFmtId="0" fontId="14" fillId="0" borderId="10" xfId="0" applyFont="1" applyBorder="1" applyAlignment="1" applyProtection="1">
      <alignment horizontal="center" vertical="center"/>
    </xf>
    <xf numFmtId="0" fontId="14" fillId="0" borderId="11" xfId="0" applyFont="1" applyBorder="1" applyAlignment="1" applyProtection="1">
      <alignment horizontal="center" vertical="center"/>
    </xf>
    <xf numFmtId="0" fontId="14" fillId="0" borderId="15" xfId="0" applyFont="1" applyBorder="1" applyAlignment="1" applyProtection="1">
      <alignment horizontal="center" vertical="center"/>
    </xf>
    <xf numFmtId="0" fontId="14" fillId="0" borderId="0" xfId="0" applyFont="1" applyBorder="1" applyAlignment="1" applyProtection="1">
      <alignment horizontal="center" vertical="center"/>
    </xf>
    <xf numFmtId="0" fontId="14" fillId="0" borderId="16" xfId="0" applyFont="1" applyBorder="1" applyAlignment="1" applyProtection="1">
      <alignment horizontal="center" vertical="center"/>
    </xf>
    <xf numFmtId="0" fontId="14" fillId="0" borderId="12" xfId="0" applyFont="1" applyBorder="1" applyAlignment="1" applyProtection="1">
      <alignment horizontal="center" vertical="center"/>
    </xf>
    <xf numFmtId="0" fontId="14" fillId="0" borderId="13" xfId="0" applyFont="1" applyBorder="1" applyAlignment="1" applyProtection="1">
      <alignment horizontal="center" vertical="center"/>
    </xf>
    <xf numFmtId="0" fontId="14" fillId="0" borderId="14" xfId="0" applyFont="1" applyBorder="1" applyAlignment="1" applyProtection="1">
      <alignment horizontal="center" vertical="center"/>
    </xf>
    <xf numFmtId="0" fontId="14" fillId="0" borderId="2" xfId="0" applyFont="1" applyBorder="1" applyAlignment="1" applyProtection="1">
      <alignment horizontal="center"/>
    </xf>
    <xf numFmtId="0" fontId="14" fillId="0" borderId="8" xfId="0" applyFont="1" applyBorder="1" applyAlignment="1" applyProtection="1">
      <alignment horizontal="left" wrapText="1"/>
    </xf>
    <xf numFmtId="0" fontId="14" fillId="0" borderId="6" xfId="0" applyFont="1" applyBorder="1" applyAlignment="1" applyProtection="1">
      <alignment horizontal="left" wrapText="1"/>
    </xf>
    <xf numFmtId="0" fontId="14" fillId="0" borderId="7" xfId="0" applyFont="1" applyBorder="1" applyAlignment="1" applyProtection="1">
      <alignment horizontal="left" wrapText="1"/>
    </xf>
    <xf numFmtId="1" fontId="14" fillId="0" borderId="2" xfId="0" applyNumberFormat="1" applyFont="1" applyBorder="1" applyAlignment="1" applyProtection="1">
      <alignment horizontal="center"/>
      <protection locked="0"/>
    </xf>
    <xf numFmtId="0" fontId="14" fillId="0" borderId="2" xfId="0" applyFont="1" applyBorder="1" applyAlignment="1" applyProtection="1">
      <alignment horizontal="center"/>
      <protection locked="0"/>
    </xf>
    <xf numFmtId="0" fontId="9" fillId="0" borderId="0" xfId="0" applyFont="1" applyAlignment="1" applyProtection="1">
      <alignment horizontal="center"/>
    </xf>
    <xf numFmtId="0" fontId="0" fillId="0" borderId="0" xfId="0" applyAlignment="1" applyProtection="1">
      <alignment horizontal="center"/>
    </xf>
    <xf numFmtId="0" fontId="17" fillId="0" borderId="0" xfId="0" applyFont="1" applyAlignment="1" applyProtection="1">
      <alignment horizontal="center"/>
    </xf>
    <xf numFmtId="0" fontId="0" fillId="0" borderId="2" xfId="0" applyBorder="1" applyAlignment="1" applyProtection="1">
      <alignment horizontal="center" shrinkToFit="1"/>
      <protection locked="0"/>
    </xf>
    <xf numFmtId="0" fontId="0" fillId="0" borderId="0" xfId="0" applyAlignment="1" applyProtection="1">
      <alignment horizontal="center" wrapText="1"/>
    </xf>
    <xf numFmtId="0" fontId="0" fillId="0" borderId="0" xfId="0" applyAlignment="1" applyProtection="1"/>
    <xf numFmtId="0" fontId="0" fillId="0" borderId="8" xfId="0" applyBorder="1" applyAlignment="1" applyProtection="1">
      <alignment horizontal="center" shrinkToFit="1"/>
      <protection locked="0"/>
    </xf>
    <xf numFmtId="0" fontId="0" fillId="0" borderId="6" xfId="0" applyBorder="1" applyAlignment="1" applyProtection="1">
      <alignment horizontal="center" shrinkToFit="1"/>
      <protection locked="0"/>
    </xf>
    <xf numFmtId="0" fontId="0" fillId="0" borderId="7" xfId="0" applyBorder="1" applyAlignment="1" applyProtection="1">
      <alignment horizontal="center" shrinkToFit="1"/>
      <protection locked="0"/>
    </xf>
    <xf numFmtId="165" fontId="0" fillId="0" borderId="8" xfId="0" applyNumberFormat="1" applyBorder="1" applyAlignment="1" applyProtection="1">
      <alignment horizontal="center" shrinkToFit="1"/>
      <protection locked="0"/>
    </xf>
    <xf numFmtId="165" fontId="0" fillId="0" borderId="6" xfId="0" applyNumberFormat="1" applyBorder="1" applyAlignment="1" applyProtection="1">
      <alignment horizontal="center" shrinkToFit="1"/>
      <protection locked="0"/>
    </xf>
    <xf numFmtId="165" fontId="0" fillId="0" borderId="7" xfId="0" applyNumberFormat="1" applyBorder="1" applyAlignment="1" applyProtection="1">
      <alignment horizontal="center" shrinkToFit="1"/>
      <protection locked="0"/>
    </xf>
    <xf numFmtId="0" fontId="0" fillId="0" borderId="0" xfId="0" applyAlignment="1" applyProtection="1">
      <alignment horizontal="right"/>
    </xf>
    <xf numFmtId="0" fontId="22" fillId="3" borderId="3" xfId="0" applyFont="1" applyFill="1" applyBorder="1" applyAlignment="1" applyProtection="1">
      <alignment horizontal="center" vertical="center" wrapText="1"/>
    </xf>
    <xf numFmtId="0" fontId="22" fillId="3" borderId="4" xfId="0" applyFont="1" applyFill="1" applyBorder="1" applyAlignment="1" applyProtection="1">
      <alignment horizontal="center" vertical="center" wrapText="1"/>
    </xf>
    <xf numFmtId="0" fontId="22" fillId="3" borderId="5" xfId="0" applyFont="1" applyFill="1" applyBorder="1" applyAlignment="1" applyProtection="1">
      <alignment horizontal="center" vertical="center" wrapText="1"/>
    </xf>
    <xf numFmtId="1" fontId="29" fillId="4" borderId="3" xfId="1" applyNumberFormat="1" applyFont="1" applyFill="1" applyBorder="1" applyAlignment="1" applyProtection="1">
      <alignment horizontal="center" vertical="center" wrapText="1"/>
      <protection locked="0"/>
    </xf>
    <xf numFmtId="1" fontId="29" fillId="4" borderId="4" xfId="1" applyNumberFormat="1" applyFont="1" applyFill="1" applyBorder="1" applyAlignment="1" applyProtection="1">
      <alignment horizontal="center" vertical="center" wrapText="1"/>
      <protection locked="0"/>
    </xf>
    <xf numFmtId="1" fontId="29" fillId="4" borderId="5" xfId="1" applyNumberFormat="1" applyFont="1" applyFill="1" applyBorder="1" applyAlignment="1" applyProtection="1">
      <alignment horizontal="center" vertical="center" wrapText="1"/>
      <protection locked="0"/>
    </xf>
    <xf numFmtId="0" fontId="29" fillId="0" borderId="8" xfId="0" applyFont="1" applyBorder="1" applyAlignment="1" applyProtection="1">
      <alignment horizontal="left" vertical="center" wrapText="1"/>
    </xf>
    <xf numFmtId="0" fontId="29" fillId="0" borderId="6" xfId="0" applyFont="1" applyBorder="1" applyAlignment="1" applyProtection="1">
      <alignment horizontal="left" vertical="center" wrapText="1"/>
    </xf>
    <xf numFmtId="0" fontId="29" fillId="0" borderId="7" xfId="0" applyFont="1" applyBorder="1" applyAlignment="1" applyProtection="1">
      <alignment horizontal="left" vertical="center" wrapText="1"/>
    </xf>
  </cellXfs>
  <cellStyles count="2">
    <cellStyle name="Normal" xfId="0" builtinId="0"/>
    <cellStyle name="Percent" xfId="1" builtinId="5"/>
  </cellStyles>
  <dxfs count="22">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4" Type="http://schemas.openxmlformats.org/officeDocument/2006/relationships/printerSettings" Target="../printerSettings/printerSettings8.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4" Type="http://schemas.openxmlformats.org/officeDocument/2006/relationships/printerSettings" Target="../printerSettings/printerSettings12.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N91"/>
  <sheetViews>
    <sheetView zoomScale="80" zoomScaleNormal="80" workbookViewId="0">
      <selection activeCell="B9" sqref="B9"/>
    </sheetView>
  </sheetViews>
  <sheetFormatPr defaultRowHeight="15" x14ac:dyDescent="0.25"/>
  <cols>
    <col min="1" max="1" width="36.85546875" customWidth="1"/>
    <col min="2" max="2" width="25" style="1" customWidth="1"/>
    <col min="3" max="3" width="65.85546875" customWidth="1"/>
    <col min="4" max="4" width="11" style="1" customWidth="1"/>
    <col min="5" max="6" width="16.5703125" style="1" customWidth="1"/>
    <col min="7" max="7" width="1.42578125" style="1" customWidth="1"/>
    <col min="8" max="9" width="15.28515625" style="3" customWidth="1"/>
    <col min="10" max="10" width="20.42578125" style="3" customWidth="1"/>
    <col min="11" max="11" width="30.28515625" style="3" customWidth="1"/>
    <col min="12" max="12" width="23" style="1" customWidth="1"/>
    <col min="13" max="13" width="16.7109375" style="4" customWidth="1"/>
    <col min="14" max="14" width="34.85546875" style="1" customWidth="1"/>
  </cols>
  <sheetData>
    <row r="1" spans="1:14" s="6" customFormat="1" ht="47.25" customHeight="1" x14ac:dyDescent="0.25">
      <c r="A1" s="7" t="s">
        <v>21</v>
      </c>
      <c r="B1" s="109" t="s">
        <v>0</v>
      </c>
      <c r="C1" s="110"/>
      <c r="E1" s="8" t="s">
        <v>20</v>
      </c>
      <c r="F1" s="8" t="s">
        <v>22</v>
      </c>
      <c r="G1" s="8"/>
      <c r="H1" s="7" t="s">
        <v>7</v>
      </c>
      <c r="I1" s="8" t="s">
        <v>10</v>
      </c>
      <c r="J1" s="8"/>
      <c r="L1" s="8"/>
      <c r="M1" s="7"/>
      <c r="N1" s="9"/>
    </row>
    <row r="2" spans="1:14" x14ac:dyDescent="0.25">
      <c r="A2" s="10" t="s">
        <v>14</v>
      </c>
      <c r="B2" s="112" t="s">
        <v>13</v>
      </c>
      <c r="C2" s="113"/>
      <c r="E2" s="111">
        <f>SUM(H2:H5)</f>
        <v>525</v>
      </c>
      <c r="F2" s="107">
        <f>E2/$D$13</f>
        <v>1.2352941176470589</v>
      </c>
      <c r="G2" s="3"/>
      <c r="H2" s="26">
        <f>'3. Catching and Transport'!D2</f>
        <v>150</v>
      </c>
      <c r="I2" s="24">
        <f>H2/$E$9</f>
        <v>0.2857142857142857</v>
      </c>
      <c r="L2" s="3"/>
      <c r="M2" s="5"/>
      <c r="N2" s="4"/>
    </row>
    <row r="3" spans="1:14" x14ac:dyDescent="0.25">
      <c r="A3" s="10" t="s">
        <v>14</v>
      </c>
      <c r="B3" s="114" t="s">
        <v>88</v>
      </c>
      <c r="C3" s="113"/>
      <c r="E3" s="108"/>
      <c r="F3" s="108"/>
      <c r="G3" s="3"/>
      <c r="H3" s="26">
        <f>'3. Catching and Transport'!D8</f>
        <v>275</v>
      </c>
      <c r="I3" s="24">
        <f>H3/$E$9</f>
        <v>0.52380952380952384</v>
      </c>
      <c r="L3" s="3"/>
      <c r="M3" s="5"/>
      <c r="N3" s="4"/>
    </row>
    <row r="4" spans="1:14" x14ac:dyDescent="0.25">
      <c r="A4" s="10" t="s">
        <v>14</v>
      </c>
      <c r="B4" s="116" t="s">
        <v>91</v>
      </c>
      <c r="C4" s="113"/>
      <c r="D4" s="72"/>
      <c r="E4" s="108"/>
      <c r="F4" s="108"/>
      <c r="G4" s="3"/>
      <c r="H4" s="71">
        <f>'3. Catching and Transport'!D19</f>
        <v>100</v>
      </c>
      <c r="I4" s="70">
        <f>H4/$E$9</f>
        <v>0.19047619047619047</v>
      </c>
      <c r="L4" s="3"/>
      <c r="M4" s="5"/>
      <c r="N4" s="4"/>
    </row>
    <row r="5" spans="1:14" x14ac:dyDescent="0.25">
      <c r="A5" s="10" t="s">
        <v>14</v>
      </c>
      <c r="B5" s="115" t="s">
        <v>55</v>
      </c>
      <c r="C5" s="115"/>
      <c r="E5" s="108"/>
      <c r="F5" s="108"/>
      <c r="G5" s="3"/>
      <c r="H5" s="26">
        <f>'3. Catching and Transport'!D22</f>
        <v>0</v>
      </c>
      <c r="I5" s="24">
        <f>H5/$E$9</f>
        <v>0</v>
      </c>
      <c r="L5" s="3"/>
      <c r="M5" s="5"/>
      <c r="N5" s="4"/>
    </row>
    <row r="6" spans="1:14" x14ac:dyDescent="0.25">
      <c r="A6" s="1"/>
      <c r="C6" s="1"/>
      <c r="E6" s="3"/>
      <c r="F6" s="3"/>
      <c r="G6" s="3"/>
      <c r="H6" s="1"/>
      <c r="L6" s="3"/>
      <c r="M6" s="1"/>
      <c r="N6" s="4"/>
    </row>
    <row r="7" spans="1:14" x14ac:dyDescent="0.25">
      <c r="A7" s="1"/>
      <c r="C7" s="1"/>
      <c r="E7" s="3"/>
      <c r="F7" s="3"/>
      <c r="G7" s="3"/>
      <c r="H7" s="1"/>
      <c r="L7" s="3"/>
      <c r="M7" s="1"/>
      <c r="N7" s="4"/>
    </row>
    <row r="8" spans="1:14" x14ac:dyDescent="0.25">
      <c r="A8" s="1"/>
      <c r="B8"/>
      <c r="E8" s="3"/>
      <c r="F8" s="3"/>
      <c r="G8" s="3"/>
      <c r="H8" s="1"/>
      <c r="L8" s="3"/>
      <c r="M8" s="1"/>
      <c r="N8" s="4"/>
    </row>
    <row r="9" spans="1:14" ht="18.75" x14ac:dyDescent="0.3">
      <c r="A9" s="1"/>
      <c r="C9" s="21" t="s">
        <v>25</v>
      </c>
      <c r="E9" s="25">
        <f>SUM(H2:H5)</f>
        <v>525</v>
      </c>
      <c r="F9" s="27">
        <f>SUM(F2:F5)</f>
        <v>1.2352941176470589</v>
      </c>
      <c r="G9" s="28"/>
      <c r="H9" s="25">
        <f>SUM(H2:H5)</f>
        <v>525</v>
      </c>
      <c r="I9" s="27">
        <f>SUM(I2:I5)</f>
        <v>1</v>
      </c>
      <c r="J9" s="4"/>
      <c r="L9" s="4"/>
      <c r="M9" s="1"/>
      <c r="N9" s="4"/>
    </row>
    <row r="10" spans="1:14" x14ac:dyDescent="0.25">
      <c r="A10" s="1"/>
      <c r="B10"/>
      <c r="D10" s="3"/>
      <c r="E10" s="3"/>
      <c r="F10" s="3"/>
      <c r="G10" s="3"/>
      <c r="H10" s="1"/>
      <c r="L10" s="3"/>
      <c r="M10" s="1"/>
      <c r="N10" s="4"/>
    </row>
    <row r="11" spans="1:14" x14ac:dyDescent="0.25">
      <c r="A11" s="1"/>
      <c r="B11"/>
      <c r="D11" s="3"/>
      <c r="E11" s="3"/>
      <c r="F11" s="3"/>
      <c r="G11" s="3"/>
      <c r="H11" s="1"/>
      <c r="L11" s="3"/>
      <c r="M11" s="1"/>
      <c r="N11" s="4"/>
    </row>
    <row r="12" spans="1:14" x14ac:dyDescent="0.25">
      <c r="A12" s="1"/>
      <c r="B12"/>
      <c r="D12" s="3"/>
      <c r="E12" s="3"/>
      <c r="F12" s="3"/>
      <c r="G12" s="3"/>
      <c r="H12" s="1"/>
      <c r="I12" s="1"/>
      <c r="L12" s="3"/>
      <c r="M12" s="3"/>
      <c r="N12" s="4"/>
    </row>
    <row r="13" spans="1:14" x14ac:dyDescent="0.25">
      <c r="A13" s="1"/>
      <c r="C13" t="s">
        <v>23</v>
      </c>
      <c r="D13" s="22">
        <f>SUM(D16:D29)</f>
        <v>425</v>
      </c>
      <c r="L13" s="3"/>
      <c r="M13" s="1"/>
      <c r="N13" s="4"/>
    </row>
    <row r="14" spans="1:14" x14ac:dyDescent="0.25">
      <c r="C14" t="s">
        <v>24</v>
      </c>
      <c r="D14" s="22">
        <f>SUM(D13-E9)</f>
        <v>-100</v>
      </c>
    </row>
    <row r="15" spans="1:14" s="6" customFormat="1" ht="66" customHeight="1" x14ac:dyDescent="0.25">
      <c r="A15" s="73" t="s">
        <v>21</v>
      </c>
      <c r="B15" s="73" t="s">
        <v>0</v>
      </c>
      <c r="C15" s="73" t="s">
        <v>26</v>
      </c>
      <c r="D15" s="73" t="s">
        <v>8</v>
      </c>
      <c r="E15" s="73" t="s">
        <v>15</v>
      </c>
      <c r="F15" s="73" t="s">
        <v>9</v>
      </c>
      <c r="G15" s="7"/>
      <c r="I15" s="8"/>
      <c r="K15" s="8"/>
      <c r="L15" s="7"/>
      <c r="M15" s="9"/>
      <c r="N15" s="7"/>
    </row>
    <row r="16" spans="1:14" x14ac:dyDescent="0.25">
      <c r="A16" s="13" t="str">
        <f>$A$2</f>
        <v>Management, Training and Programs</v>
      </c>
      <c r="B16" s="14" t="str">
        <f>$B$2</f>
        <v>Training</v>
      </c>
      <c r="C16" s="11" t="str">
        <f>'3. Catching and Transport'!A3</f>
        <v>1.1  Management Commitment to Welfare</v>
      </c>
      <c r="D16" s="72">
        <f>'3. Catching and Transport'!D3</f>
        <v>30</v>
      </c>
      <c r="E16" s="3">
        <f>D16/$H$2</f>
        <v>0.2</v>
      </c>
      <c r="F16" s="4">
        <f t="shared" ref="F16:F21" si="0">D16/$D$13</f>
        <v>7.0588235294117646E-2</v>
      </c>
      <c r="L16" s="4"/>
      <c r="M16" s="1"/>
    </row>
    <row r="17" spans="1:14" x14ac:dyDescent="0.25">
      <c r="A17" s="15"/>
      <c r="B17" s="16"/>
      <c r="C17" s="11" t="str">
        <f>'3. Catching and Transport'!A4</f>
        <v>1.2 Catch Crew Training</v>
      </c>
      <c r="D17" s="85">
        <f>'3. Catching and Transport'!D4</f>
        <v>50</v>
      </c>
      <c r="E17" s="3">
        <f t="shared" ref="E17" si="1">D17/$H$2</f>
        <v>0.33333333333333331</v>
      </c>
      <c r="F17" s="4">
        <f t="shared" si="0"/>
        <v>0.11764705882352941</v>
      </c>
      <c r="G17" s="85"/>
      <c r="L17" s="4"/>
      <c r="M17" s="85"/>
      <c r="N17" s="85"/>
    </row>
    <row r="18" spans="1:14" x14ac:dyDescent="0.25">
      <c r="A18" s="15"/>
      <c r="B18" s="16"/>
      <c r="C18" s="11" t="str">
        <f>'3. Catching and Transport'!A5</f>
        <v>1.3 Truck Driver training</v>
      </c>
      <c r="D18" s="85">
        <f>'3. Catching and Transport'!D5</f>
        <v>50</v>
      </c>
      <c r="E18" s="3">
        <f t="shared" ref="E18" si="2">D18/$H$2</f>
        <v>0.33333333333333331</v>
      </c>
      <c r="F18" s="4">
        <f t="shared" ref="F18" si="3">D18/$D$13</f>
        <v>0.11764705882352941</v>
      </c>
      <c r="G18" s="85"/>
      <c r="L18" s="4"/>
      <c r="M18" s="85"/>
      <c r="N18" s="85"/>
    </row>
    <row r="19" spans="1:14" x14ac:dyDescent="0.25">
      <c r="A19" s="15"/>
      <c r="B19" s="16"/>
      <c r="C19" s="11" t="str">
        <f>'3. Catching and Transport'!A6</f>
        <v>1.4 Animal Abuse Reporting</v>
      </c>
      <c r="D19" s="85">
        <f>'3. Catching and Transport'!D6</f>
        <v>20</v>
      </c>
      <c r="E19" s="3">
        <f t="shared" ref="E19" si="4">D19/$H$2</f>
        <v>0.13333333333333333</v>
      </c>
      <c r="F19" s="4">
        <f t="shared" si="0"/>
        <v>4.7058823529411764E-2</v>
      </c>
      <c r="L19" s="4"/>
      <c r="M19" s="1"/>
    </row>
    <row r="20" spans="1:14" x14ac:dyDescent="0.25">
      <c r="A20" s="86"/>
      <c r="B20" s="17" t="str">
        <f>$B$3</f>
        <v>Catching and Transport</v>
      </c>
      <c r="C20" s="87" t="str">
        <f>'3. Catching and Transport'!A9</f>
        <v>2.1 Driving and Herding</v>
      </c>
      <c r="D20" s="72">
        <f>'3. Catching and Transport'!D9</f>
        <v>75</v>
      </c>
      <c r="E20" s="3">
        <f>D20/$H$3</f>
        <v>0.27272727272727271</v>
      </c>
      <c r="F20" s="4">
        <f t="shared" si="0"/>
        <v>0.17647058823529413</v>
      </c>
      <c r="J20"/>
      <c r="K20"/>
      <c r="L20"/>
      <c r="M20"/>
      <c r="N20"/>
    </row>
    <row r="21" spans="1:14" x14ac:dyDescent="0.25">
      <c r="A21" s="86"/>
      <c r="B21" s="77"/>
      <c r="C21" s="87" t="str">
        <f>'3. Catching and Transport'!A11</f>
        <v xml:space="preserve">2.2 Manual cooping </v>
      </c>
      <c r="D21" s="104">
        <f>'3. Catching and Transport'!D11</f>
        <v>50</v>
      </c>
      <c r="E21" s="105">
        <f>D21/$H$3</f>
        <v>0.18181818181818182</v>
      </c>
      <c r="F21" s="106">
        <f t="shared" si="0"/>
        <v>0.11764705882352941</v>
      </c>
      <c r="G21" s="72"/>
      <c r="J21"/>
      <c r="K21"/>
      <c r="L21"/>
      <c r="M21"/>
      <c r="N21"/>
    </row>
    <row r="22" spans="1:14" x14ac:dyDescent="0.25">
      <c r="A22" s="86"/>
      <c r="B22" s="77"/>
      <c r="C22" s="87" t="str">
        <f>'3. Catching and Transport'!A12</f>
        <v xml:space="preserve">2.3 Auto loader cooping </v>
      </c>
      <c r="D22" s="104"/>
      <c r="E22" s="105"/>
      <c r="F22" s="106"/>
      <c r="G22" s="72"/>
      <c r="J22"/>
      <c r="K22"/>
      <c r="L22"/>
      <c r="M22"/>
      <c r="N22"/>
    </row>
    <row r="23" spans="1:14" x14ac:dyDescent="0.25">
      <c r="A23" s="86"/>
      <c r="B23" s="77"/>
      <c r="C23" s="87" t="str">
        <f>'3. Catching and Transport'!A13</f>
        <v>2.4 Poult transfer cooping</v>
      </c>
      <c r="D23" s="104"/>
      <c r="E23" s="105"/>
      <c r="F23" s="106"/>
      <c r="G23" s="72"/>
      <c r="J23"/>
      <c r="K23"/>
      <c r="L23"/>
      <c r="M23"/>
      <c r="N23"/>
    </row>
    <row r="24" spans="1:14" x14ac:dyDescent="0.25">
      <c r="A24" s="86"/>
      <c r="B24" s="77"/>
      <c r="C24" s="87" t="str">
        <f>'3. Catching and Transport'!A14</f>
        <v>2.5 Poult transfer unloading</v>
      </c>
      <c r="D24" s="104"/>
      <c r="E24" s="105"/>
      <c r="F24" s="106"/>
      <c r="G24" s="72"/>
      <c r="J24"/>
      <c r="K24"/>
      <c r="L24"/>
      <c r="M24"/>
      <c r="N24"/>
    </row>
    <row r="25" spans="1:14" x14ac:dyDescent="0.25">
      <c r="A25" s="86"/>
      <c r="B25" s="77"/>
      <c r="C25" s="87" t="str">
        <f>'3. Catching and Transport'!A15</f>
        <v>2.6 Cage Density</v>
      </c>
      <c r="D25" s="72">
        <f>'3. Catching and Transport'!D15</f>
        <v>50</v>
      </c>
      <c r="E25" s="3">
        <f>D25/$H$3</f>
        <v>0.18181818181818182</v>
      </c>
      <c r="F25" s="4">
        <f t="shared" ref="F25" si="5">D25/$D$13</f>
        <v>0.11764705882352941</v>
      </c>
      <c r="J25"/>
      <c r="K25"/>
      <c r="L25"/>
      <c r="M25"/>
      <c r="N25"/>
    </row>
    <row r="26" spans="1:14" x14ac:dyDescent="0.25">
      <c r="A26" s="86"/>
      <c r="B26" s="18"/>
      <c r="C26" s="88" t="str">
        <f>'3. Catching and Transport'!A16</f>
        <v>2.7 Open Cages</v>
      </c>
      <c r="D26" s="72">
        <f>'3. Catching and Transport'!D16</f>
        <v>0</v>
      </c>
      <c r="E26" s="3">
        <f>D26/$H$2</f>
        <v>0</v>
      </c>
      <c r="F26" s="4">
        <f>D26/$D$13</f>
        <v>0</v>
      </c>
      <c r="J26"/>
      <c r="K26"/>
      <c r="L26"/>
      <c r="M26"/>
      <c r="N26"/>
    </row>
    <row r="27" spans="1:14" x14ac:dyDescent="0.25">
      <c r="A27" s="15"/>
      <c r="B27" s="19" t="str">
        <f>$B$5</f>
        <v>Automatic Failure Items</v>
      </c>
      <c r="C27" s="12" t="str">
        <f>'3. Catching and Transport'!A20</f>
        <v>3.1 Equipment Repair</v>
      </c>
      <c r="D27" s="72">
        <f>'3. Catching and Transport'!D20</f>
        <v>50</v>
      </c>
      <c r="E27" s="3">
        <f>D27/$H$4</f>
        <v>0.5</v>
      </c>
      <c r="F27" s="4">
        <f t="shared" ref="F27:F28" si="6">D27/$D$13</f>
        <v>0.11764705882352941</v>
      </c>
      <c r="J27"/>
      <c r="K27"/>
      <c r="L27"/>
      <c r="M27"/>
      <c r="N27"/>
    </row>
    <row r="28" spans="1:14" x14ac:dyDescent="0.25">
      <c r="A28" s="15"/>
      <c r="B28" s="19"/>
      <c r="C28" s="12" t="str">
        <f>'3. Catching and Transport'!A21</f>
        <v>3.2 Seasonal Accommodation</v>
      </c>
      <c r="D28" s="72">
        <f>'3. Catching and Transport'!D21</f>
        <v>50</v>
      </c>
      <c r="E28" s="3">
        <f>D28/$H$4</f>
        <v>0.5</v>
      </c>
      <c r="F28" s="4">
        <f t="shared" si="6"/>
        <v>0.11764705882352941</v>
      </c>
      <c r="J28"/>
      <c r="K28"/>
      <c r="L28"/>
      <c r="M28"/>
      <c r="N28"/>
    </row>
    <row r="29" spans="1:14" x14ac:dyDescent="0.25">
      <c r="A29" s="20"/>
      <c r="B29" s="60" t="s">
        <v>55</v>
      </c>
      <c r="C29" s="61" t="s">
        <v>90</v>
      </c>
      <c r="D29" s="72">
        <f>'3. Catching and Transport'!D23</f>
        <v>0</v>
      </c>
      <c r="E29" s="3">
        <v>0</v>
      </c>
      <c r="F29" s="4">
        <f>D29/$D$13</f>
        <v>0</v>
      </c>
      <c r="J29"/>
      <c r="K29"/>
      <c r="L29"/>
      <c r="M29"/>
      <c r="N29"/>
    </row>
    <row r="30" spans="1:14" x14ac:dyDescent="0.25">
      <c r="J30"/>
      <c r="K30"/>
      <c r="L30"/>
      <c r="M30"/>
      <c r="N30"/>
    </row>
    <row r="31" spans="1:14" x14ac:dyDescent="0.25">
      <c r="J31"/>
      <c r="K31"/>
      <c r="L31"/>
      <c r="M31"/>
      <c r="N31"/>
    </row>
    <row r="32" spans="1:14" x14ac:dyDescent="0.25">
      <c r="J32"/>
      <c r="K32"/>
      <c r="L32"/>
      <c r="M32"/>
      <c r="N32"/>
    </row>
    <row r="33" spans="10:14" x14ac:dyDescent="0.25">
      <c r="J33"/>
      <c r="K33"/>
      <c r="L33"/>
      <c r="M33"/>
      <c r="N33"/>
    </row>
    <row r="34" spans="10:14" x14ac:dyDescent="0.25">
      <c r="J34"/>
      <c r="K34"/>
      <c r="L34"/>
      <c r="M34"/>
      <c r="N34"/>
    </row>
    <row r="35" spans="10:14" x14ac:dyDescent="0.25">
      <c r="J35"/>
      <c r="K35"/>
      <c r="L35"/>
      <c r="M35"/>
      <c r="N35"/>
    </row>
    <row r="36" spans="10:14" ht="12.75" customHeight="1" x14ac:dyDescent="0.25">
      <c r="J36"/>
      <c r="K36"/>
      <c r="L36"/>
      <c r="M36"/>
      <c r="N36"/>
    </row>
    <row r="37" spans="10:14" x14ac:dyDescent="0.25">
      <c r="J37"/>
      <c r="K37"/>
      <c r="L37"/>
      <c r="M37"/>
      <c r="N37"/>
    </row>
    <row r="38" spans="10:14" x14ac:dyDescent="0.25">
      <c r="J38"/>
      <c r="K38"/>
      <c r="L38"/>
      <c r="M38"/>
      <c r="N38"/>
    </row>
    <row r="39" spans="10:14" x14ac:dyDescent="0.25">
      <c r="J39"/>
      <c r="K39"/>
      <c r="L39"/>
      <c r="M39"/>
      <c r="N39"/>
    </row>
    <row r="40" spans="10:14" x14ac:dyDescent="0.25">
      <c r="J40"/>
      <c r="K40"/>
      <c r="L40"/>
      <c r="M40"/>
      <c r="N40"/>
    </row>
    <row r="41" spans="10:14" x14ac:dyDescent="0.25">
      <c r="J41"/>
      <c r="K41"/>
      <c r="L41"/>
      <c r="M41"/>
      <c r="N41"/>
    </row>
    <row r="42" spans="10:14" x14ac:dyDescent="0.25">
      <c r="J42"/>
      <c r="K42"/>
      <c r="L42"/>
      <c r="M42"/>
      <c r="N42"/>
    </row>
    <row r="43" spans="10:14" x14ac:dyDescent="0.25">
      <c r="J43"/>
      <c r="K43"/>
      <c r="L43"/>
      <c r="M43"/>
      <c r="N43"/>
    </row>
    <row r="44" spans="10:14" x14ac:dyDescent="0.25">
      <c r="J44"/>
      <c r="K44"/>
      <c r="L44"/>
      <c r="M44"/>
      <c r="N44"/>
    </row>
    <row r="45" spans="10:14" x14ac:dyDescent="0.25">
      <c r="J45"/>
      <c r="K45"/>
      <c r="L45"/>
      <c r="M45"/>
      <c r="N45"/>
    </row>
    <row r="46" spans="10:14" x14ac:dyDescent="0.25">
      <c r="J46"/>
      <c r="K46"/>
      <c r="L46"/>
      <c r="M46"/>
      <c r="N46"/>
    </row>
    <row r="47" spans="10:14" x14ac:dyDescent="0.25">
      <c r="J47"/>
      <c r="K47"/>
      <c r="L47"/>
      <c r="M47"/>
      <c r="N47"/>
    </row>
    <row r="48" spans="10:14" x14ac:dyDescent="0.25">
      <c r="J48"/>
      <c r="K48"/>
      <c r="L48"/>
      <c r="M48"/>
      <c r="N48"/>
    </row>
    <row r="49" spans="10:14" x14ac:dyDescent="0.25">
      <c r="J49"/>
      <c r="K49"/>
      <c r="L49"/>
      <c r="M49"/>
      <c r="N49"/>
    </row>
    <row r="50" spans="10:14" x14ac:dyDescent="0.25">
      <c r="J50"/>
      <c r="K50"/>
      <c r="L50"/>
      <c r="M50"/>
      <c r="N50"/>
    </row>
    <row r="51" spans="10:14" x14ac:dyDescent="0.25">
      <c r="J51"/>
      <c r="K51"/>
      <c r="L51"/>
      <c r="M51"/>
      <c r="N51"/>
    </row>
    <row r="52" spans="10:14" x14ac:dyDescent="0.25">
      <c r="J52"/>
      <c r="K52"/>
      <c r="L52"/>
      <c r="M52"/>
      <c r="N52"/>
    </row>
    <row r="53" spans="10:14" x14ac:dyDescent="0.25">
      <c r="J53"/>
      <c r="K53"/>
      <c r="L53"/>
      <c r="M53"/>
      <c r="N53"/>
    </row>
    <row r="54" spans="10:14" x14ac:dyDescent="0.25">
      <c r="J54"/>
      <c r="K54"/>
      <c r="L54"/>
      <c r="M54"/>
      <c r="N54"/>
    </row>
    <row r="55" spans="10:14" x14ac:dyDescent="0.25">
      <c r="J55"/>
      <c r="K55"/>
      <c r="L55"/>
      <c r="M55"/>
      <c r="N55"/>
    </row>
    <row r="56" spans="10:14" x14ac:dyDescent="0.25">
      <c r="J56"/>
      <c r="K56"/>
      <c r="L56"/>
      <c r="M56"/>
      <c r="N56"/>
    </row>
    <row r="57" spans="10:14" x14ac:dyDescent="0.25">
      <c r="J57"/>
      <c r="K57"/>
      <c r="L57"/>
      <c r="M57"/>
      <c r="N57"/>
    </row>
    <row r="58" spans="10:14" x14ac:dyDescent="0.25">
      <c r="J58"/>
      <c r="K58"/>
      <c r="L58"/>
      <c r="M58"/>
      <c r="N58"/>
    </row>
    <row r="59" spans="10:14" x14ac:dyDescent="0.25">
      <c r="J59"/>
      <c r="K59"/>
      <c r="L59"/>
      <c r="M59"/>
      <c r="N59"/>
    </row>
    <row r="60" spans="10:14" x14ac:dyDescent="0.25">
      <c r="J60"/>
      <c r="K60"/>
      <c r="L60"/>
      <c r="M60"/>
      <c r="N60"/>
    </row>
    <row r="61" spans="10:14" x14ac:dyDescent="0.25">
      <c r="J61"/>
      <c r="K61"/>
      <c r="L61"/>
      <c r="M61"/>
      <c r="N61"/>
    </row>
    <row r="62" spans="10:14" x14ac:dyDescent="0.25">
      <c r="J62"/>
      <c r="K62"/>
      <c r="L62"/>
      <c r="M62"/>
      <c r="N62"/>
    </row>
    <row r="63" spans="10:14" x14ac:dyDescent="0.25">
      <c r="J63"/>
      <c r="K63"/>
      <c r="L63"/>
      <c r="M63"/>
      <c r="N63"/>
    </row>
    <row r="64" spans="10:14" x14ac:dyDescent="0.25">
      <c r="J64"/>
      <c r="K64"/>
      <c r="L64"/>
      <c r="M64"/>
      <c r="N64"/>
    </row>
    <row r="65" spans="10:14" x14ac:dyDescent="0.25">
      <c r="J65"/>
      <c r="K65"/>
      <c r="L65"/>
      <c r="M65"/>
      <c r="N65"/>
    </row>
    <row r="66" spans="10:14" x14ac:dyDescent="0.25">
      <c r="J66"/>
      <c r="K66"/>
      <c r="L66"/>
      <c r="M66"/>
      <c r="N66"/>
    </row>
    <row r="67" spans="10:14" x14ac:dyDescent="0.25">
      <c r="J67"/>
      <c r="K67"/>
      <c r="L67"/>
      <c r="M67"/>
      <c r="N67"/>
    </row>
    <row r="68" spans="10:14" x14ac:dyDescent="0.25">
      <c r="J68"/>
      <c r="K68"/>
      <c r="L68"/>
      <c r="M68"/>
      <c r="N68"/>
    </row>
    <row r="69" spans="10:14" x14ac:dyDescent="0.25">
      <c r="J69"/>
      <c r="K69"/>
      <c r="L69"/>
      <c r="M69"/>
      <c r="N69"/>
    </row>
    <row r="70" spans="10:14" x14ac:dyDescent="0.25">
      <c r="J70"/>
      <c r="K70"/>
      <c r="L70"/>
      <c r="M70"/>
      <c r="N70"/>
    </row>
    <row r="71" spans="10:14" x14ac:dyDescent="0.25">
      <c r="J71"/>
      <c r="K71"/>
      <c r="L71"/>
      <c r="M71"/>
      <c r="N71"/>
    </row>
    <row r="72" spans="10:14" x14ac:dyDescent="0.25">
      <c r="J72"/>
      <c r="K72"/>
      <c r="L72"/>
      <c r="M72"/>
      <c r="N72"/>
    </row>
    <row r="73" spans="10:14" x14ac:dyDescent="0.25">
      <c r="J73"/>
      <c r="K73"/>
      <c r="L73"/>
      <c r="M73"/>
      <c r="N73"/>
    </row>
    <row r="74" spans="10:14" x14ac:dyDescent="0.25">
      <c r="J74"/>
      <c r="K74"/>
      <c r="L74"/>
      <c r="M74"/>
      <c r="N74"/>
    </row>
    <row r="75" spans="10:14" x14ac:dyDescent="0.25">
      <c r="J75"/>
      <c r="K75"/>
      <c r="L75"/>
      <c r="M75"/>
      <c r="N75"/>
    </row>
    <row r="76" spans="10:14" x14ac:dyDescent="0.25">
      <c r="J76"/>
      <c r="K76"/>
      <c r="L76"/>
      <c r="M76"/>
      <c r="N76"/>
    </row>
    <row r="77" spans="10:14" x14ac:dyDescent="0.25">
      <c r="J77"/>
      <c r="K77"/>
      <c r="L77"/>
      <c r="M77"/>
      <c r="N77"/>
    </row>
    <row r="78" spans="10:14" x14ac:dyDescent="0.25">
      <c r="J78"/>
      <c r="K78"/>
      <c r="L78"/>
      <c r="M78"/>
      <c r="N78"/>
    </row>
    <row r="79" spans="10:14" x14ac:dyDescent="0.25">
      <c r="J79"/>
      <c r="K79"/>
      <c r="L79"/>
      <c r="M79"/>
      <c r="N79"/>
    </row>
    <row r="80" spans="10:14" x14ac:dyDescent="0.25">
      <c r="J80"/>
      <c r="K80"/>
      <c r="L80"/>
      <c r="M80"/>
      <c r="N80"/>
    </row>
    <row r="81" spans="10:14" x14ac:dyDescent="0.25">
      <c r="J81"/>
      <c r="K81"/>
      <c r="L81"/>
      <c r="M81"/>
      <c r="N81"/>
    </row>
    <row r="82" spans="10:14" x14ac:dyDescent="0.25">
      <c r="J82"/>
      <c r="K82"/>
      <c r="L82"/>
      <c r="M82"/>
      <c r="N82"/>
    </row>
    <row r="83" spans="10:14" x14ac:dyDescent="0.25">
      <c r="J83"/>
      <c r="K83"/>
      <c r="L83"/>
      <c r="M83"/>
      <c r="N83"/>
    </row>
    <row r="84" spans="10:14" x14ac:dyDescent="0.25">
      <c r="J84"/>
      <c r="K84"/>
      <c r="L84"/>
      <c r="M84"/>
      <c r="N84"/>
    </row>
    <row r="85" spans="10:14" x14ac:dyDescent="0.25">
      <c r="J85"/>
      <c r="K85"/>
      <c r="L85"/>
      <c r="M85"/>
      <c r="N85"/>
    </row>
    <row r="86" spans="10:14" x14ac:dyDescent="0.25">
      <c r="J86"/>
      <c r="K86"/>
      <c r="L86"/>
      <c r="M86"/>
      <c r="N86"/>
    </row>
    <row r="87" spans="10:14" x14ac:dyDescent="0.25">
      <c r="J87"/>
      <c r="K87"/>
      <c r="L87"/>
      <c r="M87"/>
      <c r="N87"/>
    </row>
    <row r="88" spans="10:14" x14ac:dyDescent="0.25">
      <c r="J88"/>
      <c r="K88"/>
      <c r="L88"/>
      <c r="M88"/>
      <c r="N88"/>
    </row>
    <row r="89" spans="10:14" x14ac:dyDescent="0.25">
      <c r="J89"/>
      <c r="K89"/>
      <c r="L89"/>
      <c r="M89"/>
      <c r="N89"/>
    </row>
    <row r="90" spans="10:14" x14ac:dyDescent="0.25">
      <c r="J90"/>
      <c r="K90"/>
      <c r="L90"/>
      <c r="M90"/>
      <c r="N90"/>
    </row>
    <row r="91" spans="10:14" x14ac:dyDescent="0.25">
      <c r="J91"/>
      <c r="K91"/>
      <c r="L91"/>
      <c r="M91"/>
      <c r="N91"/>
    </row>
  </sheetData>
  <sheetProtection selectLockedCells="1"/>
  <customSheetViews>
    <customSheetView guid="{021C8937-E5DC-4EEC-B1B0-5D0A045D3A93}" scale="80" state="hidden">
      <selection activeCell="J19" sqref="J19"/>
      <pageMargins left="0.7" right="0.7" top="0.75" bottom="0.75" header="0.3" footer="0.3"/>
      <pageSetup orientation="portrait" r:id="rId1"/>
    </customSheetView>
    <customSheetView guid="{C62255E3-4BBD-4D52-9A28-B09036565113}" topLeftCell="C1">
      <selection activeCell="I23" sqref="I23"/>
      <pageMargins left="0.7" right="0.7" top="0.75" bottom="0.75" header="0.3" footer="0.3"/>
      <pageSetup orientation="portrait" r:id="rId2"/>
    </customSheetView>
    <customSheetView guid="{1F1C7B1E-6480-443B-8699-8DB4E2051728}" topLeftCell="C1">
      <selection activeCell="I23" sqref="I23"/>
      <pageMargins left="0.7" right="0.7" top="0.75" bottom="0.75" header="0.3" footer="0.3"/>
      <pageSetup orientation="portrait" r:id="rId3"/>
    </customSheetView>
  </customSheetViews>
  <mergeCells count="10">
    <mergeCell ref="D21:D24"/>
    <mergeCell ref="E21:E24"/>
    <mergeCell ref="F21:F24"/>
    <mergeCell ref="F2:F5"/>
    <mergeCell ref="B1:C1"/>
    <mergeCell ref="E2:E5"/>
    <mergeCell ref="B2:C2"/>
    <mergeCell ref="B3:C3"/>
    <mergeCell ref="B5:C5"/>
    <mergeCell ref="B4:C4"/>
  </mergeCells>
  <pageMargins left="0.7" right="0.7" top="0.75" bottom="0.75" header="0.3" footer="0.3"/>
  <pageSetup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FFFF00"/>
  </sheetPr>
  <dimension ref="A1:M42"/>
  <sheetViews>
    <sheetView tabSelected="1" zoomScale="80" zoomScaleNormal="80" workbookViewId="0">
      <selection activeCell="C10" sqref="C10"/>
    </sheetView>
  </sheetViews>
  <sheetFormatPr defaultColWidth="9.140625" defaultRowHeight="15" x14ac:dyDescent="0.25"/>
  <cols>
    <col min="1" max="1" width="9.140625" style="29"/>
    <col min="2" max="2" width="7.140625" style="29" customWidth="1"/>
    <col min="3" max="3" width="52.85546875" style="29" customWidth="1"/>
    <col min="4" max="4" width="17.140625" style="62" customWidth="1"/>
    <col min="5" max="5" width="15.140625" style="62" customWidth="1"/>
    <col min="6" max="6" width="7.85546875" style="29" customWidth="1"/>
    <col min="7" max="7" width="5.140625" style="29" customWidth="1"/>
    <col min="8" max="9" width="6.28515625" style="29" customWidth="1"/>
    <col min="10" max="11" width="2" style="29" customWidth="1"/>
    <col min="12" max="12" width="81.140625" style="29" customWidth="1"/>
    <col min="13" max="13" width="12.5703125" style="58" customWidth="1"/>
    <col min="14" max="16384" width="9.140625" style="29"/>
  </cols>
  <sheetData>
    <row r="1" spans="1:13" s="42" customFormat="1" ht="15.75" x14ac:dyDescent="0.25">
      <c r="B1" s="42">
        <v>1</v>
      </c>
      <c r="C1" s="42" t="s">
        <v>57</v>
      </c>
      <c r="D1" s="65"/>
      <c r="E1" s="65"/>
      <c r="M1" s="66"/>
    </row>
    <row r="2" spans="1:13" s="42" customFormat="1" ht="15.75" x14ac:dyDescent="0.25">
      <c r="B2" s="42">
        <v>2</v>
      </c>
      <c r="C2" s="42" t="s">
        <v>59</v>
      </c>
      <c r="D2" s="65"/>
      <c r="E2" s="65"/>
      <c r="M2" s="66"/>
    </row>
    <row r="3" spans="1:13" s="42" customFormat="1" ht="15.75" x14ac:dyDescent="0.25">
      <c r="B3" s="42">
        <v>3</v>
      </c>
      <c r="C3" s="42" t="s">
        <v>61</v>
      </c>
      <c r="D3" s="65"/>
      <c r="E3" s="65"/>
      <c r="M3" s="66"/>
    </row>
    <row r="4" spans="1:13" s="42" customFormat="1" ht="15.75" x14ac:dyDescent="0.25">
      <c r="B4" s="42">
        <v>4</v>
      </c>
      <c r="C4" s="42" t="s">
        <v>62</v>
      </c>
      <c r="D4" s="65"/>
      <c r="E4" s="65"/>
      <c r="M4" s="66"/>
    </row>
    <row r="5" spans="1:13" s="42" customFormat="1" ht="15.75" x14ac:dyDescent="0.25">
      <c r="B5" s="42">
        <v>5</v>
      </c>
      <c r="C5" s="42" t="s">
        <v>63</v>
      </c>
      <c r="D5" s="65"/>
      <c r="E5" s="65"/>
      <c r="M5" s="66"/>
    </row>
    <row r="6" spans="1:13" s="42" customFormat="1" ht="15.75" x14ac:dyDescent="0.25">
      <c r="B6" s="42">
        <v>6</v>
      </c>
      <c r="C6" s="42" t="s">
        <v>92</v>
      </c>
      <c r="D6" s="65"/>
      <c r="E6" s="65"/>
      <c r="M6" s="66"/>
    </row>
    <row r="7" spans="1:13" s="42" customFormat="1" ht="15.75" x14ac:dyDescent="0.25">
      <c r="B7" s="42">
        <v>7</v>
      </c>
      <c r="C7" s="42" t="s">
        <v>64</v>
      </c>
      <c r="D7" s="65"/>
      <c r="E7" s="65"/>
      <c r="M7" s="66"/>
    </row>
    <row r="8" spans="1:13" s="42" customFormat="1" ht="15.75" x14ac:dyDescent="0.25">
      <c r="B8" s="42">
        <v>8</v>
      </c>
      <c r="C8" s="42" t="s">
        <v>93</v>
      </c>
      <c r="D8" s="65"/>
      <c r="E8" s="65"/>
      <c r="M8" s="66"/>
    </row>
    <row r="9" spans="1:13" s="42" customFormat="1" ht="15.75" x14ac:dyDescent="0.25">
      <c r="B9" s="42">
        <v>9</v>
      </c>
      <c r="C9" s="42" t="s">
        <v>70</v>
      </c>
      <c r="D9" s="65"/>
      <c r="E9" s="65"/>
      <c r="M9" s="66"/>
    </row>
    <row r="10" spans="1:13" s="42" customFormat="1" ht="15.75" x14ac:dyDescent="0.25">
      <c r="B10" s="42">
        <v>10</v>
      </c>
      <c r="C10" s="42" t="s">
        <v>69</v>
      </c>
      <c r="D10" s="65"/>
      <c r="E10" s="65"/>
      <c r="M10" s="66"/>
    </row>
    <row r="13" spans="1:13" x14ac:dyDescent="0.25">
      <c r="A13" s="145" t="s">
        <v>58</v>
      </c>
      <c r="B13" s="63"/>
      <c r="C13" s="63" t="s">
        <v>65</v>
      </c>
      <c r="D13" s="148"/>
      <c r="E13" s="149"/>
      <c r="F13" s="149"/>
      <c r="G13" s="149"/>
      <c r="H13" s="149"/>
      <c r="I13" s="150"/>
      <c r="J13" s="31"/>
      <c r="K13" s="31"/>
      <c r="L13" s="32"/>
      <c r="M13" s="59"/>
    </row>
    <row r="14" spans="1:13" x14ac:dyDescent="0.25">
      <c r="A14" s="146"/>
      <c r="B14" s="63"/>
      <c r="C14" s="63" t="s">
        <v>41</v>
      </c>
      <c r="D14" s="151"/>
      <c r="E14" s="152"/>
      <c r="F14" s="152"/>
      <c r="G14" s="152"/>
      <c r="H14" s="152"/>
      <c r="I14" s="153"/>
      <c r="J14" s="31"/>
      <c r="K14" s="31"/>
      <c r="L14" s="32"/>
      <c r="M14" s="59"/>
    </row>
    <row r="15" spans="1:13" x14ac:dyDescent="0.25">
      <c r="A15" s="146"/>
      <c r="B15" s="63"/>
      <c r="C15" s="63" t="s">
        <v>66</v>
      </c>
      <c r="D15" s="148"/>
      <c r="E15" s="149"/>
      <c r="F15" s="149"/>
      <c r="G15" s="149"/>
      <c r="H15" s="149"/>
      <c r="I15" s="150"/>
      <c r="J15" s="31"/>
      <c r="K15" s="31"/>
      <c r="L15" s="32"/>
      <c r="M15" s="59"/>
    </row>
    <row r="16" spans="1:13" x14ac:dyDescent="0.25">
      <c r="A16" s="146"/>
      <c r="B16" s="63"/>
      <c r="C16" s="63" t="s">
        <v>42</v>
      </c>
      <c r="D16" s="148"/>
      <c r="E16" s="149"/>
      <c r="F16" s="149"/>
      <c r="G16" s="149"/>
      <c r="H16" s="149"/>
      <c r="I16" s="150"/>
      <c r="J16" s="31"/>
      <c r="K16" s="31"/>
      <c r="L16" s="32"/>
      <c r="M16" s="59"/>
    </row>
    <row r="17" spans="1:13" x14ac:dyDescent="0.25">
      <c r="A17" s="146"/>
      <c r="B17" s="63"/>
      <c r="C17" s="63" t="s">
        <v>67</v>
      </c>
      <c r="D17" s="148"/>
      <c r="E17" s="149"/>
      <c r="F17" s="149"/>
      <c r="G17" s="149"/>
      <c r="H17" s="149"/>
      <c r="I17" s="150"/>
      <c r="J17" s="31"/>
      <c r="K17" s="31"/>
      <c r="L17" s="32"/>
      <c r="M17" s="59"/>
    </row>
    <row r="18" spans="1:13" x14ac:dyDescent="0.25">
      <c r="A18" s="146"/>
      <c r="B18" s="63"/>
      <c r="C18" s="63" t="s">
        <v>43</v>
      </c>
      <c r="D18" s="148"/>
      <c r="E18" s="149"/>
      <c r="F18" s="149"/>
      <c r="G18" s="149"/>
      <c r="H18" s="149"/>
      <c r="I18" s="150"/>
      <c r="J18" s="31"/>
      <c r="K18" s="31"/>
      <c r="L18" s="32"/>
      <c r="M18" s="59"/>
    </row>
    <row r="19" spans="1:13" x14ac:dyDescent="0.25">
      <c r="A19" s="146"/>
      <c r="B19" s="63"/>
      <c r="C19" s="63" t="s">
        <v>44</v>
      </c>
      <c r="D19" s="148"/>
      <c r="E19" s="149"/>
      <c r="F19" s="149"/>
      <c r="G19" s="149"/>
      <c r="H19" s="149"/>
      <c r="I19" s="150"/>
      <c r="J19" s="31"/>
      <c r="K19" s="31"/>
      <c r="L19" s="32"/>
      <c r="M19" s="59"/>
    </row>
    <row r="20" spans="1:13" x14ac:dyDescent="0.25">
      <c r="A20" s="147"/>
      <c r="B20" s="63"/>
      <c r="C20" s="63" t="s">
        <v>45</v>
      </c>
      <c r="D20" s="148"/>
      <c r="E20" s="154"/>
      <c r="F20" s="155"/>
      <c r="G20" s="155"/>
      <c r="H20" s="155"/>
      <c r="I20" s="156"/>
      <c r="J20" s="31"/>
      <c r="K20" s="31"/>
      <c r="L20" s="32"/>
      <c r="M20" s="59"/>
    </row>
    <row r="22" spans="1:13" s="33" customFormat="1" ht="29.25" customHeight="1" x14ac:dyDescent="0.25">
      <c r="C22" s="34" t="s">
        <v>49</v>
      </c>
      <c r="D22" s="67" t="s">
        <v>68</v>
      </c>
      <c r="E22" s="67" t="s">
        <v>52</v>
      </c>
      <c r="F22" s="138" t="s">
        <v>47</v>
      </c>
      <c r="G22" s="138"/>
      <c r="H22" s="157" t="s">
        <v>48</v>
      </c>
      <c r="I22" s="158"/>
      <c r="L22" s="35" t="s">
        <v>56</v>
      </c>
      <c r="M22" s="68" t="s">
        <v>51</v>
      </c>
    </row>
    <row r="23" spans="1:13" ht="15" customHeight="1" x14ac:dyDescent="0.25">
      <c r="A23" s="145" t="s">
        <v>60</v>
      </c>
      <c r="C23" s="82" t="str">
        <f>'3. Catching and Transport'!A3</f>
        <v>1.1  Management Commitment to Welfare</v>
      </c>
      <c r="D23" s="36">
        <f>'Revised Overview'!D16</f>
        <v>30</v>
      </c>
      <c r="E23" s="23"/>
      <c r="F23" s="120"/>
      <c r="G23" s="120"/>
      <c r="H23" s="123" t="str">
        <f t="shared" ref="H23:H25" si="0">IF(M23&gt;1,"ERROR","SCORE OK")</f>
        <v>SCORE OK</v>
      </c>
      <c r="I23" s="124"/>
      <c r="L23" s="69"/>
      <c r="M23" s="37">
        <f t="shared" ref="M23:M37" si="1">E23/D23</f>
        <v>0</v>
      </c>
    </row>
    <row r="24" spans="1:13" x14ac:dyDescent="0.25">
      <c r="A24" s="146"/>
      <c r="C24" s="82" t="str">
        <f>'3. Catching and Transport'!A4</f>
        <v>1.2 Catch Crew Training</v>
      </c>
      <c r="D24" s="36">
        <f>'Revised Overview'!D17</f>
        <v>50</v>
      </c>
      <c r="E24" s="23"/>
      <c r="F24" s="120"/>
      <c r="G24" s="120"/>
      <c r="H24" s="123" t="str">
        <f t="shared" ref="H24" si="2">IF(M24&gt;1,"ERROR","SCORE OK")</f>
        <v>SCORE OK</v>
      </c>
      <c r="I24" s="124"/>
      <c r="L24" s="69"/>
      <c r="M24" s="37">
        <f t="shared" si="1"/>
        <v>0</v>
      </c>
    </row>
    <row r="25" spans="1:13" x14ac:dyDescent="0.25">
      <c r="A25" s="146"/>
      <c r="C25" s="82" t="str">
        <f>'3. Catching and Transport'!A5</f>
        <v>1.3 Truck Driver training</v>
      </c>
      <c r="D25" s="36">
        <f>'Revised Overview'!D18</f>
        <v>50</v>
      </c>
      <c r="E25" s="23"/>
      <c r="F25" s="120"/>
      <c r="G25" s="120"/>
      <c r="H25" s="123" t="str">
        <f t="shared" si="0"/>
        <v>SCORE OK</v>
      </c>
      <c r="I25" s="124"/>
      <c r="L25" s="69"/>
      <c r="M25" s="37">
        <f t="shared" ref="M25" si="3">E25/D25</f>
        <v>0</v>
      </c>
    </row>
    <row r="26" spans="1:13" x14ac:dyDescent="0.25">
      <c r="A26" s="146"/>
      <c r="C26" s="82" t="str">
        <f>'3. Catching and Transport'!A6</f>
        <v>1.4 Animal Abuse Reporting</v>
      </c>
      <c r="D26" s="36">
        <f>'Revised Overview'!D19</f>
        <v>20</v>
      </c>
      <c r="E26" s="23"/>
      <c r="F26" s="120"/>
      <c r="G26" s="120"/>
      <c r="H26" s="123" t="str">
        <f t="shared" ref="H26:H27" si="4">IF(M26&gt;1,"ERROR","SCORE OK")</f>
        <v>SCORE OK</v>
      </c>
      <c r="I26" s="124"/>
      <c r="L26" s="69"/>
      <c r="M26" s="37">
        <f t="shared" si="1"/>
        <v>0</v>
      </c>
    </row>
    <row r="27" spans="1:13" x14ac:dyDescent="0.25">
      <c r="A27" s="146"/>
      <c r="C27" s="82" t="str">
        <f>'3. Catching and Transport'!A9</f>
        <v>2.1 Driving and Herding</v>
      </c>
      <c r="D27" s="36">
        <f>'Revised Overview'!D20</f>
        <v>75</v>
      </c>
      <c r="E27" s="23"/>
      <c r="F27" s="121"/>
      <c r="G27" s="122"/>
      <c r="H27" s="123" t="str">
        <f t="shared" si="4"/>
        <v>SCORE OK</v>
      </c>
      <c r="I27" s="124"/>
      <c r="L27" s="69"/>
      <c r="M27" s="37">
        <f t="shared" si="1"/>
        <v>0</v>
      </c>
    </row>
    <row r="28" spans="1:13" x14ac:dyDescent="0.25">
      <c r="A28" s="146"/>
      <c r="C28" s="82" t="str">
        <f>'3. Catching and Transport'!A11</f>
        <v xml:space="preserve">2.2 Manual cooping </v>
      </c>
      <c r="D28" s="125">
        <f>'Revised Overview'!D21</f>
        <v>50</v>
      </c>
      <c r="E28" s="128"/>
      <c r="F28" s="131"/>
      <c r="G28" s="132"/>
      <c r="H28" s="139" t="str">
        <f t="shared" ref="H28:H36" si="5">IF(M28&gt;1,"ERROR","SCORE OK")</f>
        <v>SCORE OK</v>
      </c>
      <c r="I28" s="140"/>
      <c r="L28" s="69"/>
      <c r="M28" s="117">
        <f t="shared" si="1"/>
        <v>0</v>
      </c>
    </row>
    <row r="29" spans="1:13" x14ac:dyDescent="0.25">
      <c r="A29" s="146"/>
      <c r="C29" s="82" t="str">
        <f>'3. Catching and Transport'!A12</f>
        <v xml:space="preserve">2.3 Auto loader cooping </v>
      </c>
      <c r="D29" s="126"/>
      <c r="E29" s="129"/>
      <c r="F29" s="133"/>
      <c r="G29" s="134"/>
      <c r="H29" s="141"/>
      <c r="I29" s="142"/>
      <c r="L29" s="69"/>
      <c r="M29" s="118"/>
    </row>
    <row r="30" spans="1:13" x14ac:dyDescent="0.25">
      <c r="A30" s="146"/>
      <c r="C30" s="82" t="str">
        <f>'3. Catching and Transport'!A13</f>
        <v>2.4 Poult transfer cooping</v>
      </c>
      <c r="D30" s="126"/>
      <c r="E30" s="129"/>
      <c r="F30" s="133"/>
      <c r="G30" s="134"/>
      <c r="H30" s="141"/>
      <c r="I30" s="142"/>
      <c r="L30" s="69"/>
      <c r="M30" s="118"/>
    </row>
    <row r="31" spans="1:13" x14ac:dyDescent="0.25">
      <c r="A31" s="146"/>
      <c r="C31" s="82" t="str">
        <f>'3. Catching and Transport'!A14</f>
        <v>2.5 Poult transfer unloading</v>
      </c>
      <c r="D31" s="127"/>
      <c r="E31" s="130"/>
      <c r="F31" s="135"/>
      <c r="G31" s="136"/>
      <c r="H31" s="143"/>
      <c r="I31" s="144"/>
      <c r="L31" s="69"/>
      <c r="M31" s="119"/>
    </row>
    <row r="32" spans="1:13" x14ac:dyDescent="0.25">
      <c r="A32" s="146"/>
      <c r="C32" s="82" t="str">
        <f>'3. Catching and Transport'!A15</f>
        <v>2.6 Cage Density</v>
      </c>
      <c r="D32" s="36">
        <f>'Revised Overview'!D25</f>
        <v>50</v>
      </c>
      <c r="E32" s="23"/>
      <c r="F32" s="120"/>
      <c r="G32" s="120"/>
      <c r="H32" s="123" t="str">
        <f t="shared" si="5"/>
        <v>SCORE OK</v>
      </c>
      <c r="I32" s="124"/>
      <c r="L32" s="69"/>
      <c r="M32" s="37">
        <f t="shared" si="1"/>
        <v>0</v>
      </c>
    </row>
    <row r="33" spans="1:13" x14ac:dyDescent="0.25">
      <c r="A33" s="146"/>
      <c r="C33" s="82" t="str">
        <f>'3. Catching and Transport'!A16</f>
        <v>2.7 Open Cages</v>
      </c>
      <c r="D33" s="36">
        <f>'Revised Overview'!D26</f>
        <v>0</v>
      </c>
      <c r="E33" s="23"/>
      <c r="F33" s="137" t="str">
        <f>IF(E33="yes","AUDIT FAIL"," ")</f>
        <v xml:space="preserve"> </v>
      </c>
      <c r="G33" s="137"/>
      <c r="H33" s="123" t="str">
        <f>IF(F33="AUDIT FAIL","ERROR","SCORE OK")</f>
        <v>SCORE OK</v>
      </c>
      <c r="I33" s="124"/>
      <c r="L33" s="69"/>
      <c r="M33" s="90"/>
    </row>
    <row r="34" spans="1:13" x14ac:dyDescent="0.25">
      <c r="A34" s="146"/>
      <c r="C34" s="82" t="str">
        <f>'3. Catching and Transport'!A17</f>
        <v>2.8 Injuries/DOAs</v>
      </c>
      <c r="D34" s="36">
        <v>50</v>
      </c>
      <c r="E34" s="23"/>
      <c r="F34" s="120"/>
      <c r="G34" s="120"/>
      <c r="H34" s="123" t="str">
        <f t="shared" ref="H34" si="6">IF(M34&gt;1,"ERROR","SCORE OK")</f>
        <v>SCORE OK</v>
      </c>
      <c r="I34" s="124"/>
      <c r="L34" s="69"/>
      <c r="M34" s="37">
        <f t="shared" si="1"/>
        <v>0</v>
      </c>
    </row>
    <row r="35" spans="1:13" x14ac:dyDescent="0.25">
      <c r="A35" s="146"/>
      <c r="C35" s="82" t="str">
        <f>'3. Catching and Transport'!A18</f>
        <v>2.9  Birds Unfit for Travel</v>
      </c>
      <c r="D35" s="36">
        <v>50</v>
      </c>
      <c r="E35" s="23"/>
      <c r="F35" s="120"/>
      <c r="G35" s="120"/>
      <c r="H35" s="123" t="str">
        <f t="shared" si="5"/>
        <v>SCORE OK</v>
      </c>
      <c r="I35" s="124"/>
      <c r="L35" s="69"/>
      <c r="M35" s="37">
        <f t="shared" si="1"/>
        <v>0</v>
      </c>
    </row>
    <row r="36" spans="1:13" x14ac:dyDescent="0.25">
      <c r="A36" s="146"/>
      <c r="C36" s="82" t="str">
        <f>'3. Catching and Transport'!A20</f>
        <v>3.1 Equipment Repair</v>
      </c>
      <c r="D36" s="36">
        <f>'Revised Overview'!D28</f>
        <v>50</v>
      </c>
      <c r="E36" s="23"/>
      <c r="F36" s="120"/>
      <c r="G36" s="120"/>
      <c r="H36" s="123" t="str">
        <f t="shared" si="5"/>
        <v>SCORE OK</v>
      </c>
      <c r="I36" s="124"/>
      <c r="L36" s="69"/>
      <c r="M36" s="37">
        <f t="shared" si="1"/>
        <v>0</v>
      </c>
    </row>
    <row r="37" spans="1:13" x14ac:dyDescent="0.25">
      <c r="A37" s="147"/>
      <c r="C37" s="82" t="str">
        <f>'3. Catching and Transport'!A21</f>
        <v>3.2 Seasonal Accommodation</v>
      </c>
      <c r="D37" s="36">
        <v>50</v>
      </c>
      <c r="E37" s="23"/>
      <c r="F37" s="120"/>
      <c r="G37" s="120"/>
      <c r="H37" s="123" t="str">
        <f>IF(F37="AUDIT FAIL","ERROR","SCORE OK")</f>
        <v>SCORE OK</v>
      </c>
      <c r="I37" s="124"/>
      <c r="L37" s="69"/>
      <c r="M37" s="37">
        <f t="shared" si="1"/>
        <v>0</v>
      </c>
    </row>
    <row r="38" spans="1:13" x14ac:dyDescent="0.25">
      <c r="C38" s="82" t="str">
        <f>'3. Catching and Transport'!A23</f>
        <v>4.1  Acts of Willful Abuse</v>
      </c>
      <c r="D38" s="36">
        <v>0</v>
      </c>
      <c r="E38" s="23"/>
      <c r="F38" s="137" t="str">
        <f>IF(E38="yes","AUDIT FAIL"," ")</f>
        <v xml:space="preserve"> </v>
      </c>
      <c r="G38" s="137"/>
      <c r="H38" s="123" t="str">
        <f>IF(F38="AUDIT FAIL","ERROR","SCORE OK")</f>
        <v>SCORE OK</v>
      </c>
      <c r="I38" s="124"/>
      <c r="L38" s="69"/>
      <c r="M38" s="90"/>
    </row>
    <row r="39" spans="1:13" x14ac:dyDescent="0.25">
      <c r="D39" s="89"/>
      <c r="F39" s="80" t="str">
        <f>IF(F33=" ","0","1")</f>
        <v>0</v>
      </c>
      <c r="G39" s="78"/>
    </row>
    <row r="40" spans="1:13" x14ac:dyDescent="0.25">
      <c r="F40" s="80" t="str">
        <f>IF(F37=" ","0","1")</f>
        <v>1</v>
      </c>
      <c r="G40" s="78"/>
    </row>
    <row r="41" spans="1:13" x14ac:dyDescent="0.25">
      <c r="F41" s="80">
        <f>SUM(F39+F40)</f>
        <v>1</v>
      </c>
      <c r="G41" s="79"/>
    </row>
    <row r="42" spans="1:13" x14ac:dyDescent="0.25">
      <c r="F42" s="81"/>
    </row>
  </sheetData>
  <sheetProtection selectLockedCells="1"/>
  <customSheetViews>
    <customSheetView guid="{021C8937-E5DC-4EEC-B1B0-5D0A045D3A93}">
      <selection activeCell="K11" sqref="K11"/>
      <pageMargins left="0.7" right="0.7" top="0.75" bottom="0.75" header="0.3" footer="0.3"/>
      <pageSetup orientation="portrait" r:id="rId1"/>
    </customSheetView>
    <customSheetView guid="{C62255E3-4BBD-4D52-9A28-B09036565113}" state="hidden">
      <selection activeCell="G8" sqref="G8"/>
      <pageMargins left="0.7" right="0.7" top="0.75" bottom="0.75" header="0.3" footer="0.3"/>
      <pageSetup orientation="portrait" r:id="rId2"/>
    </customSheetView>
    <customSheetView guid="{1F1C7B1E-6480-443B-8699-8DB4E2051728}" state="hidden">
      <selection activeCell="G8" sqref="G8"/>
      <pageMargins left="0.7" right="0.7" top="0.75" bottom="0.75" header="0.3" footer="0.3"/>
      <pageSetup orientation="portrait" r:id="rId3"/>
    </customSheetView>
  </customSheetViews>
  <mergeCells count="41">
    <mergeCell ref="F38:G38"/>
    <mergeCell ref="H38:I38"/>
    <mergeCell ref="A13:A20"/>
    <mergeCell ref="A23:A37"/>
    <mergeCell ref="H27:I27"/>
    <mergeCell ref="D13:I13"/>
    <mergeCell ref="D14:I14"/>
    <mergeCell ref="D15:I15"/>
    <mergeCell ref="D16:I16"/>
    <mergeCell ref="D17:I17"/>
    <mergeCell ref="D18:I18"/>
    <mergeCell ref="D19:I19"/>
    <mergeCell ref="D20:I20"/>
    <mergeCell ref="H37:I37"/>
    <mergeCell ref="H22:I22"/>
    <mergeCell ref="H23:I23"/>
    <mergeCell ref="H26:I26"/>
    <mergeCell ref="H33:I33"/>
    <mergeCell ref="F37:G37"/>
    <mergeCell ref="F22:G22"/>
    <mergeCell ref="F23:G23"/>
    <mergeCell ref="F26:G26"/>
    <mergeCell ref="H32:I32"/>
    <mergeCell ref="H28:I31"/>
    <mergeCell ref="F25:G25"/>
    <mergeCell ref="H25:I25"/>
    <mergeCell ref="F24:G24"/>
    <mergeCell ref="H24:I24"/>
    <mergeCell ref="F34:G34"/>
    <mergeCell ref="H34:I34"/>
    <mergeCell ref="D28:D31"/>
    <mergeCell ref="E28:E31"/>
    <mergeCell ref="F28:G31"/>
    <mergeCell ref="F33:G33"/>
    <mergeCell ref="H35:I35"/>
    <mergeCell ref="M28:M31"/>
    <mergeCell ref="F32:G32"/>
    <mergeCell ref="F35:G35"/>
    <mergeCell ref="F36:G36"/>
    <mergeCell ref="F27:G27"/>
    <mergeCell ref="H36:I36"/>
  </mergeCells>
  <conditionalFormatting sqref="H28 H22:I23 H26:I27 H32:I37">
    <cfRule type="containsText" dxfId="21" priority="14" operator="containsText" text="&quot;ERROR&quot;">
      <formula>NOT(ISERROR(SEARCH("""ERROR""",H22)))</formula>
    </cfRule>
  </conditionalFormatting>
  <conditionalFormatting sqref="H28 H22:I23 H26:I27 H32:I37">
    <cfRule type="containsText" dxfId="20" priority="13" operator="containsText" text="ERROR">
      <formula>NOT(ISERROR(SEARCH("ERROR",H22)))</formula>
    </cfRule>
  </conditionalFormatting>
  <conditionalFormatting sqref="H25:I25">
    <cfRule type="containsText" dxfId="19" priority="6" operator="containsText" text="&quot;ERROR&quot;">
      <formula>NOT(ISERROR(SEARCH("""ERROR""",H25)))</formula>
    </cfRule>
  </conditionalFormatting>
  <conditionalFormatting sqref="H25:I25">
    <cfRule type="containsText" dxfId="18" priority="5" operator="containsText" text="ERROR">
      <formula>NOT(ISERROR(SEARCH("ERROR",H25)))</formula>
    </cfRule>
  </conditionalFormatting>
  <conditionalFormatting sqref="H24:I24">
    <cfRule type="containsText" dxfId="17" priority="4" operator="containsText" text="&quot;ERROR&quot;">
      <formula>NOT(ISERROR(SEARCH("""ERROR""",H24)))</formula>
    </cfRule>
  </conditionalFormatting>
  <conditionalFormatting sqref="H24:I24">
    <cfRule type="containsText" dxfId="16" priority="3" operator="containsText" text="ERROR">
      <formula>NOT(ISERROR(SEARCH("ERROR",H24)))</formula>
    </cfRule>
  </conditionalFormatting>
  <conditionalFormatting sqref="H38:I38">
    <cfRule type="containsText" dxfId="15" priority="2" operator="containsText" text="&quot;ERROR&quot;">
      <formula>NOT(ISERROR(SEARCH("""ERROR""",H38)))</formula>
    </cfRule>
  </conditionalFormatting>
  <conditionalFormatting sqref="H38:I38">
    <cfRule type="containsText" dxfId="14" priority="1" operator="containsText" text="ERROR">
      <formula>NOT(ISERROR(SEARCH("ERROR",H38)))</formula>
    </cfRule>
  </conditionalFormatting>
  <pageMargins left="0.7" right="0.7" top="0.75" bottom="0.75" header="0.3" footer="0.3"/>
  <pageSetup orientation="landscape" r:id="rId4"/>
  <ignoredErrors>
    <ignoredError sqref="H33"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theme="4" tint="0.59999389629810485"/>
    <pageSetUpPr fitToPage="1"/>
  </sheetPr>
  <dimension ref="A1:Q47"/>
  <sheetViews>
    <sheetView zoomScale="80" zoomScaleNormal="80" workbookViewId="0">
      <selection activeCell="F27" sqref="F27:H27"/>
    </sheetView>
  </sheetViews>
  <sheetFormatPr defaultColWidth="9.140625" defaultRowHeight="15" x14ac:dyDescent="0.25"/>
  <cols>
    <col min="1" max="1" width="11.7109375" style="29" customWidth="1"/>
    <col min="2" max="3" width="9.140625" style="29"/>
    <col min="4" max="4" width="13.140625" style="29" customWidth="1"/>
    <col min="5" max="16384" width="9.140625" style="29"/>
  </cols>
  <sheetData>
    <row r="1" spans="1:17" x14ac:dyDescent="0.25">
      <c r="A1" s="188" t="s">
        <v>28</v>
      </c>
      <c r="B1" s="188"/>
      <c r="C1" s="188"/>
      <c r="D1" s="188"/>
      <c r="E1" s="188"/>
      <c r="F1" s="188"/>
      <c r="G1" s="188"/>
      <c r="H1" s="188"/>
      <c r="I1" s="188"/>
      <c r="J1" s="188"/>
      <c r="K1" s="188"/>
      <c r="L1" s="188"/>
      <c r="M1" s="188"/>
      <c r="N1" s="188"/>
    </row>
    <row r="2" spans="1:17" x14ac:dyDescent="0.25">
      <c r="A2" s="189" t="s">
        <v>54</v>
      </c>
      <c r="B2" s="189"/>
      <c r="C2" s="189"/>
      <c r="D2" s="189"/>
      <c r="E2" s="189"/>
      <c r="F2" s="189"/>
      <c r="G2" s="189"/>
      <c r="H2" s="189"/>
      <c r="I2" s="189"/>
      <c r="J2" s="189"/>
      <c r="K2" s="189"/>
      <c r="L2" s="189"/>
      <c r="M2" s="189"/>
      <c r="N2" s="189"/>
    </row>
    <row r="3" spans="1:17" x14ac:dyDescent="0.25">
      <c r="L3" s="200" t="s">
        <v>129</v>
      </c>
      <c r="M3" s="200"/>
      <c r="N3" s="200"/>
    </row>
    <row r="4" spans="1:17" ht="3.75" customHeight="1" x14ac:dyDescent="0.25"/>
    <row r="5" spans="1:17" s="40" customFormat="1" ht="31.5" customHeight="1" x14ac:dyDescent="0.35">
      <c r="A5" s="190" t="s">
        <v>87</v>
      </c>
      <c r="B5" s="189"/>
      <c r="C5" s="189"/>
      <c r="D5" s="189"/>
      <c r="E5" s="189"/>
      <c r="F5" s="189"/>
      <c r="G5" s="189"/>
      <c r="H5" s="189"/>
      <c r="I5" s="189"/>
      <c r="J5" s="189"/>
      <c r="K5" s="189"/>
      <c r="L5" s="189"/>
      <c r="M5" s="189"/>
      <c r="N5" s="189"/>
    </row>
    <row r="6" spans="1:17" x14ac:dyDescent="0.25">
      <c r="A6" s="189" t="s">
        <v>99</v>
      </c>
      <c r="B6" s="189"/>
      <c r="C6" s="189"/>
      <c r="D6" s="189"/>
      <c r="E6" s="189"/>
      <c r="F6" s="189"/>
      <c r="G6" s="189"/>
      <c r="H6" s="189"/>
      <c r="I6" s="189"/>
      <c r="J6" s="189"/>
      <c r="K6" s="189"/>
      <c r="L6" s="189"/>
      <c r="M6" s="189"/>
      <c r="N6" s="189"/>
    </row>
    <row r="7" spans="1:17" ht="6.75" customHeight="1" x14ac:dyDescent="0.25"/>
    <row r="8" spans="1:17" x14ac:dyDescent="0.25">
      <c r="A8" s="192" t="s">
        <v>29</v>
      </c>
      <c r="B8" s="192"/>
      <c r="C8" s="192"/>
      <c r="D8" s="192"/>
      <c r="E8" s="192"/>
      <c r="F8" s="192"/>
      <c r="G8" s="192"/>
      <c r="H8" s="192"/>
      <c r="I8" s="192"/>
      <c r="J8" s="192"/>
      <c r="K8" s="192"/>
      <c r="L8" s="192"/>
      <c r="M8" s="192"/>
      <c r="N8" s="192"/>
    </row>
    <row r="9" spans="1:17" x14ac:dyDescent="0.25">
      <c r="A9" s="192"/>
      <c r="B9" s="192"/>
      <c r="C9" s="192"/>
      <c r="D9" s="192"/>
      <c r="E9" s="192"/>
      <c r="F9" s="192"/>
      <c r="G9" s="192"/>
      <c r="H9" s="192"/>
      <c r="I9" s="192"/>
      <c r="J9" s="192"/>
      <c r="K9" s="192"/>
      <c r="L9" s="192"/>
      <c r="M9" s="192"/>
      <c r="N9" s="192"/>
    </row>
    <row r="10" spans="1:17" ht="12.75" customHeight="1" x14ac:dyDescent="0.25"/>
    <row r="11" spans="1:17" x14ac:dyDescent="0.25">
      <c r="A11" s="193" t="s">
        <v>36</v>
      </c>
      <c r="B11" s="193"/>
      <c r="C11" s="193"/>
      <c r="D11" s="193"/>
      <c r="E11" s="193"/>
      <c r="F11" s="193"/>
      <c r="G11" s="193"/>
      <c r="H11" s="193"/>
      <c r="I11" s="193"/>
      <c r="J11" s="193"/>
      <c r="K11" s="193"/>
      <c r="L11" s="193"/>
      <c r="M11" s="193"/>
      <c r="N11" s="193"/>
      <c r="Q11" s="41"/>
    </row>
    <row r="13" spans="1:17" x14ac:dyDescent="0.25">
      <c r="A13" s="29" t="s">
        <v>35</v>
      </c>
      <c r="B13" s="194">
        <f>'1. Audit Entry Form'!D13</f>
        <v>0</v>
      </c>
      <c r="C13" s="195"/>
      <c r="D13" s="195"/>
      <c r="E13" s="195"/>
      <c r="F13" s="195"/>
      <c r="G13" s="195"/>
      <c r="H13" s="196"/>
      <c r="K13" s="30" t="s">
        <v>30</v>
      </c>
      <c r="L13" s="197">
        <f>'1. Audit Entry Form'!D14</f>
        <v>0</v>
      </c>
      <c r="M13" s="198"/>
      <c r="N13" s="199"/>
    </row>
    <row r="14" spans="1:17" ht="6" customHeight="1" x14ac:dyDescent="0.25"/>
    <row r="15" spans="1:17" x14ac:dyDescent="0.25">
      <c r="A15" s="29" t="s">
        <v>31</v>
      </c>
      <c r="C15" s="194">
        <f>'1. Audit Entry Form'!D15</f>
        <v>0</v>
      </c>
      <c r="D15" s="195"/>
      <c r="E15" s="195"/>
      <c r="F15" s="195"/>
      <c r="G15" s="195"/>
      <c r="H15" s="195"/>
      <c r="I15" s="196"/>
      <c r="K15" s="30" t="s">
        <v>32</v>
      </c>
      <c r="L15" s="194">
        <f>'1. Audit Entry Form'!D16</f>
        <v>0</v>
      </c>
      <c r="M15" s="195"/>
      <c r="N15" s="196"/>
    </row>
    <row r="16" spans="1:17" ht="6" customHeight="1" x14ac:dyDescent="0.25"/>
    <row r="17" spans="1:14" x14ac:dyDescent="0.25">
      <c r="A17" s="29" t="s">
        <v>33</v>
      </c>
      <c r="C17" s="194">
        <f>'1. Audit Entry Form'!D17</f>
        <v>0</v>
      </c>
      <c r="D17" s="195"/>
      <c r="E17" s="195"/>
      <c r="F17" s="195"/>
      <c r="G17" s="195"/>
      <c r="H17" s="195"/>
      <c r="I17" s="196"/>
      <c r="K17" s="30" t="s">
        <v>34</v>
      </c>
      <c r="L17" s="194">
        <f>'1. Audit Entry Form'!D18</f>
        <v>0</v>
      </c>
      <c r="M17" s="195"/>
      <c r="N17" s="196"/>
    </row>
    <row r="18" spans="1:14" ht="6" customHeight="1" x14ac:dyDescent="0.25"/>
    <row r="19" spans="1:14" x14ac:dyDescent="0.25">
      <c r="A19" s="29" t="s">
        <v>37</v>
      </c>
      <c r="E19" s="191">
        <f>'1. Audit Entry Form'!D19</f>
        <v>0</v>
      </c>
      <c r="F19" s="191"/>
      <c r="G19" s="191"/>
      <c r="H19" s="191"/>
      <c r="I19" s="191"/>
      <c r="J19" s="191"/>
      <c r="K19" s="191"/>
      <c r="L19" s="191"/>
      <c r="M19" s="191"/>
      <c r="N19" s="191"/>
    </row>
    <row r="20" spans="1:14" ht="6" customHeight="1" x14ac:dyDescent="0.25"/>
    <row r="21" spans="1:14" x14ac:dyDescent="0.25">
      <c r="A21" s="29" t="s">
        <v>46</v>
      </c>
      <c r="D21" s="191">
        <f>'1. Audit Entry Form'!D20</f>
        <v>0</v>
      </c>
      <c r="E21" s="191"/>
      <c r="F21" s="191"/>
      <c r="G21" s="191"/>
      <c r="H21" s="191"/>
      <c r="I21" s="191"/>
      <c r="J21" s="191"/>
      <c r="K21" s="191"/>
      <c r="L21" s="191"/>
      <c r="M21" s="191"/>
      <c r="N21" s="191"/>
    </row>
    <row r="22" spans="1:14" x14ac:dyDescent="0.25">
      <c r="D22" s="32"/>
      <c r="E22" s="32"/>
      <c r="F22" s="32"/>
      <c r="G22" s="32"/>
      <c r="H22" s="32"/>
      <c r="I22" s="32"/>
      <c r="J22" s="32"/>
      <c r="K22" s="32"/>
      <c r="L22" s="32"/>
      <c r="M22" s="32"/>
      <c r="N22" s="32"/>
    </row>
    <row r="23" spans="1:14" ht="6" customHeight="1" x14ac:dyDescent="0.25"/>
    <row r="24" spans="1:14" s="42" customFormat="1" ht="18.75" customHeight="1" x14ac:dyDescent="0.25">
      <c r="B24" s="165" t="s">
        <v>16</v>
      </c>
      <c r="C24" s="165"/>
      <c r="D24" s="165"/>
      <c r="E24" s="165"/>
      <c r="F24" s="165" t="s">
        <v>27</v>
      </c>
      <c r="G24" s="165"/>
      <c r="H24" s="165"/>
      <c r="I24" s="165" t="s">
        <v>38</v>
      </c>
      <c r="J24" s="165"/>
      <c r="K24" s="165" t="s">
        <v>4</v>
      </c>
      <c r="L24" s="165"/>
      <c r="M24" s="43" t="s">
        <v>39</v>
      </c>
    </row>
    <row r="25" spans="1:14" s="42" customFormat="1" ht="18.75" customHeight="1" x14ac:dyDescent="0.25">
      <c r="B25" s="173" t="s">
        <v>88</v>
      </c>
      <c r="C25" s="174"/>
      <c r="D25" s="174"/>
      <c r="E25" s="175"/>
      <c r="F25" s="168" t="s">
        <v>13</v>
      </c>
      <c r="G25" s="168"/>
      <c r="H25" s="169"/>
      <c r="I25" s="182">
        <f>'3. Catching and Transport'!D2</f>
        <v>150</v>
      </c>
      <c r="J25" s="182"/>
      <c r="K25" s="186">
        <f>SUM('1. Audit Entry Form'!E23:E26)</f>
        <v>0</v>
      </c>
      <c r="L25" s="187"/>
      <c r="M25" s="38">
        <f>K25/I25</f>
        <v>0</v>
      </c>
    </row>
    <row r="26" spans="1:14" s="42" customFormat="1" ht="18.75" customHeight="1" x14ac:dyDescent="0.25">
      <c r="B26" s="176"/>
      <c r="C26" s="177"/>
      <c r="D26" s="177"/>
      <c r="E26" s="178"/>
      <c r="F26" s="168" t="s">
        <v>88</v>
      </c>
      <c r="G26" s="168"/>
      <c r="H26" s="169"/>
      <c r="I26" s="182">
        <f>'3. Catching and Transport'!D8</f>
        <v>275</v>
      </c>
      <c r="J26" s="182"/>
      <c r="K26" s="186">
        <f>SUM('1. Audit Entry Form'!E27:E35)</f>
        <v>0</v>
      </c>
      <c r="L26" s="187"/>
      <c r="M26" s="38">
        <f t="shared" ref="M26:M29" si="0">K26/I26</f>
        <v>0</v>
      </c>
    </row>
    <row r="27" spans="1:14" s="42" customFormat="1" ht="31.5" customHeight="1" x14ac:dyDescent="0.25">
      <c r="B27" s="176"/>
      <c r="C27" s="177"/>
      <c r="D27" s="177"/>
      <c r="E27" s="178"/>
      <c r="F27" s="183" t="s">
        <v>130</v>
      </c>
      <c r="G27" s="184"/>
      <c r="H27" s="185"/>
      <c r="I27" s="182">
        <f>'3. Catching and Transport'!D19</f>
        <v>100</v>
      </c>
      <c r="J27" s="182"/>
      <c r="K27" s="186">
        <f>SUM('1. Audit Entry Form'!E36:E37)</f>
        <v>0</v>
      </c>
      <c r="L27" s="187"/>
      <c r="M27" s="38">
        <f t="shared" si="0"/>
        <v>0</v>
      </c>
    </row>
    <row r="28" spans="1:14" s="42" customFormat="1" ht="18.75" customHeight="1" x14ac:dyDescent="0.25">
      <c r="B28" s="179"/>
      <c r="C28" s="180"/>
      <c r="D28" s="180"/>
      <c r="E28" s="181"/>
      <c r="F28" s="168" t="s">
        <v>55</v>
      </c>
      <c r="G28" s="168"/>
      <c r="H28" s="169"/>
      <c r="I28" s="182">
        <f>'3. Catching and Transport'!D22</f>
        <v>0</v>
      </c>
      <c r="J28" s="182"/>
      <c r="K28" s="186">
        <f>'1. Audit Entry Form'!E38</f>
        <v>0</v>
      </c>
      <c r="L28" s="187"/>
      <c r="M28" s="38">
        <v>0</v>
      </c>
    </row>
    <row r="29" spans="1:14" s="44" customFormat="1" ht="30" customHeight="1" x14ac:dyDescent="0.3">
      <c r="B29" s="170" t="s">
        <v>40</v>
      </c>
      <c r="C29" s="171"/>
      <c r="D29" s="171"/>
      <c r="E29" s="171"/>
      <c r="F29" s="171"/>
      <c r="G29" s="171"/>
      <c r="H29" s="172"/>
      <c r="I29" s="166">
        <f>SUM(I25:J28)</f>
        <v>525</v>
      </c>
      <c r="J29" s="166"/>
      <c r="K29" s="167">
        <f>SUM(K25:L28)</f>
        <v>0</v>
      </c>
      <c r="L29" s="167"/>
      <c r="M29" s="39">
        <f t="shared" si="0"/>
        <v>0</v>
      </c>
    </row>
    <row r="31" spans="1:14" x14ac:dyDescent="0.25">
      <c r="B31" s="64" t="s">
        <v>101</v>
      </c>
      <c r="I31" s="159" t="str">
        <f>IF('1. Audit Entry Form'!F41&gt;0,"AUTOMATIC AUDIT FAILURE"," ")</f>
        <v>AUTOMATIC AUDIT FAILURE</v>
      </c>
      <c r="J31" s="160"/>
      <c r="K31" s="160"/>
      <c r="L31" s="160"/>
      <c r="M31" s="161"/>
    </row>
    <row r="32" spans="1:14" x14ac:dyDescent="0.25">
      <c r="B32" s="29" t="s">
        <v>100</v>
      </c>
      <c r="I32" s="162"/>
      <c r="J32" s="163"/>
      <c r="K32" s="163"/>
      <c r="L32" s="163"/>
      <c r="M32" s="164"/>
    </row>
    <row r="47" spans="4:4" x14ac:dyDescent="0.25">
      <c r="D47" s="74"/>
    </row>
  </sheetData>
  <sheetProtection selectLockedCells="1"/>
  <customSheetViews>
    <customSheetView guid="{021C8937-E5DC-4EEC-B1B0-5D0A045D3A93}" showPageBreaks="1" fitToPage="1" printArea="1">
      <selection activeCell="S17" sqref="S17"/>
      <pageMargins left="0.25" right="0.25" top="0.75" bottom="0.75" header="0.3" footer="0.3"/>
      <printOptions horizontalCentered="1" verticalCentered="1"/>
      <pageSetup scale="98" fitToWidth="0" orientation="landscape" r:id="rId1"/>
    </customSheetView>
    <customSheetView guid="{C62255E3-4BBD-4D52-9A28-B09036565113}" showPageBreaks="1" fitToPage="1" printArea="1" topLeftCell="A4">
      <selection activeCell="R26" sqref="R26"/>
      <pageMargins left="0.25" right="0.25" top="0.75" bottom="0.75" header="0.3" footer="0.3"/>
      <printOptions horizontalCentered="1" verticalCentered="1"/>
      <pageSetup scale="96" fitToWidth="0" orientation="landscape" r:id="rId2"/>
    </customSheetView>
    <customSheetView guid="{1F1C7B1E-6480-443B-8699-8DB4E2051728}" showPageBreaks="1" fitToPage="1" printArea="1" topLeftCell="A13">
      <selection activeCell="R26" sqref="R26"/>
      <pageMargins left="0.25" right="0.25" top="0.75" bottom="0.75" header="0.3" footer="0.3"/>
      <printOptions horizontalCentered="1" verticalCentered="1"/>
      <pageSetup scale="97" fitToWidth="0" orientation="landscape" r:id="rId3"/>
    </customSheetView>
  </customSheetViews>
  <mergeCells count="36">
    <mergeCell ref="I24:J24"/>
    <mergeCell ref="K24:L24"/>
    <mergeCell ref="I25:J25"/>
    <mergeCell ref="I26:J26"/>
    <mergeCell ref="F28:H28"/>
    <mergeCell ref="A1:N1"/>
    <mergeCell ref="A2:N2"/>
    <mergeCell ref="A5:N5"/>
    <mergeCell ref="A6:N6"/>
    <mergeCell ref="D21:N21"/>
    <mergeCell ref="A8:N9"/>
    <mergeCell ref="A11:N11"/>
    <mergeCell ref="E19:N19"/>
    <mergeCell ref="B13:H13"/>
    <mergeCell ref="L13:N13"/>
    <mergeCell ref="C15:I15"/>
    <mergeCell ref="L15:N15"/>
    <mergeCell ref="C17:I17"/>
    <mergeCell ref="L3:N3"/>
    <mergeCell ref="L17:N17"/>
    <mergeCell ref="I31:M32"/>
    <mergeCell ref="B24:E24"/>
    <mergeCell ref="I29:J29"/>
    <mergeCell ref="K29:L29"/>
    <mergeCell ref="F25:H25"/>
    <mergeCell ref="F26:H26"/>
    <mergeCell ref="B29:H29"/>
    <mergeCell ref="B25:E28"/>
    <mergeCell ref="I27:J27"/>
    <mergeCell ref="I28:J28"/>
    <mergeCell ref="F27:H27"/>
    <mergeCell ref="K25:L25"/>
    <mergeCell ref="F24:H24"/>
    <mergeCell ref="K26:L26"/>
    <mergeCell ref="K27:L27"/>
    <mergeCell ref="K28:L28"/>
  </mergeCells>
  <conditionalFormatting sqref="I31:M31">
    <cfRule type="containsText" dxfId="13" priority="6" operator="containsText" text="AUTO FAIL">
      <formula>NOT(ISERROR(SEARCH("AUTO FAIL",I31)))</formula>
    </cfRule>
    <cfRule type="containsText" dxfId="12" priority="7" operator="containsText" text="&quot;Auto fail&quot;">
      <formula>NOT(ISERROR(SEARCH("""Auto fail""",I31)))</formula>
    </cfRule>
  </conditionalFormatting>
  <conditionalFormatting sqref="I31:M32">
    <cfRule type="cellIs" dxfId="11" priority="1" operator="equal">
      <formula>"AUTOMATIC AUDIT FAILURE"</formula>
    </cfRule>
  </conditionalFormatting>
  <printOptions horizontalCentered="1" verticalCentered="1"/>
  <pageMargins left="0.25" right="0.25" top="0.75" bottom="0.75" header="0.3" footer="0.3"/>
  <pageSetup scale="99" orientation="landscape"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4" tint="0.59999389629810485"/>
    <pageSetUpPr fitToPage="1"/>
  </sheetPr>
  <dimension ref="A1:O25"/>
  <sheetViews>
    <sheetView view="pageBreakPreview" zoomScale="80" zoomScaleNormal="80" zoomScaleSheetLayoutView="80" workbookViewId="0">
      <selection activeCell="C21" sqref="C21"/>
    </sheetView>
  </sheetViews>
  <sheetFormatPr defaultColWidth="9.140625" defaultRowHeight="12.75" x14ac:dyDescent="0.2"/>
  <cols>
    <col min="1" max="1" width="20.7109375" style="56" customWidth="1"/>
    <col min="2" max="2" width="32" style="56" customWidth="1"/>
    <col min="3" max="3" width="57.7109375" style="56" customWidth="1"/>
    <col min="4" max="4" width="11.28515625" style="53" customWidth="1"/>
    <col min="5" max="7" width="13.28515625" style="2" hidden="1" customWidth="1"/>
    <col min="8" max="8" width="12.5703125" style="57" customWidth="1"/>
    <col min="9" max="9" width="40.7109375" style="53" customWidth="1"/>
    <col min="10" max="10" width="26.28515625" style="53" customWidth="1"/>
    <col min="11" max="11" width="19.85546875" style="53"/>
    <col min="12" max="12" width="24.28515625" style="2" hidden="1" customWidth="1"/>
    <col min="13" max="15" width="8.85546875" style="53" hidden="1" customWidth="1"/>
    <col min="16" max="16384" width="9.140625" style="53"/>
  </cols>
  <sheetData>
    <row r="1" spans="1:14" s="46" customFormat="1" ht="100.5" customHeight="1" thickBot="1" x14ac:dyDescent="0.3">
      <c r="A1" s="45" t="s">
        <v>0</v>
      </c>
      <c r="B1" s="45" t="s">
        <v>1</v>
      </c>
      <c r="C1" s="45" t="s">
        <v>2</v>
      </c>
      <c r="D1" s="45" t="s">
        <v>3</v>
      </c>
      <c r="E1" s="91" t="s">
        <v>6</v>
      </c>
      <c r="F1" s="91" t="s">
        <v>11</v>
      </c>
      <c r="G1" s="91" t="s">
        <v>12</v>
      </c>
      <c r="H1" s="92" t="s">
        <v>4</v>
      </c>
      <c r="I1" s="45" t="s">
        <v>5</v>
      </c>
      <c r="L1" s="47"/>
      <c r="M1" s="48">
        <f>SUM(D2,D8,D19)</f>
        <v>525</v>
      </c>
      <c r="N1" s="46" t="s">
        <v>17</v>
      </c>
    </row>
    <row r="2" spans="1:14" s="50" customFormat="1" ht="39.950000000000003" customHeight="1" thickBot="1" x14ac:dyDescent="0.3">
      <c r="A2" s="49" t="s">
        <v>71</v>
      </c>
      <c r="B2" s="49"/>
      <c r="C2" s="49"/>
      <c r="D2" s="49">
        <f>SUM(D3:D6)</f>
        <v>150</v>
      </c>
      <c r="E2" s="93">
        <f>D2/$M$1</f>
        <v>0.2857142857142857</v>
      </c>
      <c r="F2" s="94"/>
      <c r="G2" s="94"/>
      <c r="H2" s="92"/>
      <c r="I2" s="49"/>
      <c r="L2" s="51"/>
      <c r="M2" s="48" t="e">
        <f>#REF!</f>
        <v>#REF!</v>
      </c>
      <c r="N2" s="50" t="s">
        <v>18</v>
      </c>
    </row>
    <row r="3" spans="1:14" ht="84.95" customHeight="1" thickBot="1" x14ac:dyDescent="0.3">
      <c r="A3" s="84" t="s">
        <v>95</v>
      </c>
      <c r="B3" s="84" t="s">
        <v>96</v>
      </c>
      <c r="C3" s="84" t="s">
        <v>97</v>
      </c>
      <c r="D3" s="95">
        <v>30</v>
      </c>
      <c r="E3" s="96"/>
      <c r="F3" s="96">
        <f>D3/$D$2</f>
        <v>0.2</v>
      </c>
      <c r="G3" s="96" t="e">
        <f>D3/$M$3</f>
        <v>#REF!</v>
      </c>
      <c r="H3" s="97">
        <f>'1. Audit Entry Form'!E23</f>
        <v>0</v>
      </c>
      <c r="I3" s="98">
        <f>'1. Audit Entry Form'!L23</f>
        <v>0</v>
      </c>
      <c r="M3" s="48" t="e">
        <f>SUM(M1:M2)</f>
        <v>#REF!</v>
      </c>
      <c r="N3" s="53" t="s">
        <v>19</v>
      </c>
    </row>
    <row r="4" spans="1:14" ht="84.95" customHeight="1" x14ac:dyDescent="0.25">
      <c r="A4" s="52" t="s">
        <v>98</v>
      </c>
      <c r="B4" s="52" t="s">
        <v>103</v>
      </c>
      <c r="C4" s="52" t="s">
        <v>123</v>
      </c>
      <c r="D4" s="95">
        <v>50</v>
      </c>
      <c r="E4" s="96"/>
      <c r="F4" s="96">
        <f>D4/$D$2</f>
        <v>0.33333333333333331</v>
      </c>
      <c r="G4" s="96" t="e">
        <f>D4/$M$3</f>
        <v>#REF!</v>
      </c>
      <c r="H4" s="97">
        <f>'1. Audit Entry Form'!E24</f>
        <v>0</v>
      </c>
      <c r="I4" s="98">
        <f>'1. Audit Entry Form'!L24</f>
        <v>0</v>
      </c>
      <c r="M4" s="83"/>
    </row>
    <row r="5" spans="1:14" ht="127.15" customHeight="1" x14ac:dyDescent="0.2">
      <c r="A5" s="52" t="s">
        <v>102</v>
      </c>
      <c r="B5" s="52" t="s">
        <v>114</v>
      </c>
      <c r="C5" s="52" t="s">
        <v>124</v>
      </c>
      <c r="D5" s="95">
        <v>50</v>
      </c>
      <c r="E5" s="96"/>
      <c r="F5" s="96"/>
      <c r="G5" s="96"/>
      <c r="H5" s="97">
        <f>'1. Audit Entry Form'!E25</f>
        <v>0</v>
      </c>
      <c r="I5" s="98">
        <f>'1. Audit Entry Form'!L25</f>
        <v>0</v>
      </c>
    </row>
    <row r="6" spans="1:14" ht="84.95" customHeight="1" x14ac:dyDescent="0.2">
      <c r="A6" s="52" t="s">
        <v>94</v>
      </c>
      <c r="B6" s="52" t="s">
        <v>110</v>
      </c>
      <c r="C6" s="52" t="s">
        <v>111</v>
      </c>
      <c r="D6" s="95">
        <v>20</v>
      </c>
      <c r="E6" s="96"/>
      <c r="F6" s="96"/>
      <c r="G6" s="96"/>
      <c r="H6" s="97">
        <f>'1. Audit Entry Form'!E26</f>
        <v>0</v>
      </c>
      <c r="I6" s="98">
        <f>'1. Audit Entry Form'!L26</f>
        <v>0</v>
      </c>
    </row>
    <row r="7" spans="1:14" s="100" customFormat="1" ht="84.95" customHeight="1" x14ac:dyDescent="0.2">
      <c r="A7" s="101" t="s">
        <v>115</v>
      </c>
      <c r="B7" s="101" t="s">
        <v>116</v>
      </c>
      <c r="C7" s="101" t="s">
        <v>122</v>
      </c>
      <c r="D7" s="102"/>
      <c r="E7" s="96"/>
      <c r="F7" s="96"/>
      <c r="G7" s="96"/>
      <c r="H7" s="97"/>
      <c r="I7" s="103"/>
      <c r="L7" s="2"/>
    </row>
    <row r="8" spans="1:14" s="50" customFormat="1" ht="39.950000000000003" customHeight="1" x14ac:dyDescent="0.2">
      <c r="A8" s="49" t="s">
        <v>73</v>
      </c>
      <c r="B8" s="49"/>
      <c r="C8" s="49"/>
      <c r="D8" s="49">
        <f>D9+D11+D15+D17+D18</f>
        <v>275</v>
      </c>
      <c r="E8" s="93">
        <f>D8/$M$1</f>
        <v>0.52380952380952384</v>
      </c>
      <c r="F8" s="94"/>
      <c r="G8" s="94"/>
      <c r="H8" s="92"/>
      <c r="I8" s="49"/>
      <c r="L8" s="51"/>
      <c r="M8" s="54"/>
    </row>
    <row r="9" spans="1:14" ht="253.15" customHeight="1" x14ac:dyDescent="0.2">
      <c r="A9" s="52" t="s">
        <v>131</v>
      </c>
      <c r="B9" s="52" t="s">
        <v>74</v>
      </c>
      <c r="C9" s="52" t="s">
        <v>132</v>
      </c>
      <c r="D9" s="95">
        <v>75</v>
      </c>
      <c r="E9" s="96"/>
      <c r="F9" s="96">
        <f>D9/$D$8</f>
        <v>0.27272727272727271</v>
      </c>
      <c r="G9" s="96" t="e">
        <f t="shared" ref="G9:G14" si="0">D9/$M$3</f>
        <v>#REF!</v>
      </c>
      <c r="H9" s="97">
        <f>'1. Audit Entry Form'!E27</f>
        <v>0</v>
      </c>
      <c r="I9" s="98">
        <f>'1. Audit Entry Form'!L27</f>
        <v>0</v>
      </c>
    </row>
    <row r="10" spans="1:14" ht="19.899999999999999" customHeight="1" x14ac:dyDescent="0.2">
      <c r="A10" s="207" t="s">
        <v>121</v>
      </c>
      <c r="B10" s="208"/>
      <c r="C10" s="208"/>
      <c r="D10" s="208"/>
      <c r="E10" s="208"/>
      <c r="F10" s="208"/>
      <c r="G10" s="208"/>
      <c r="H10" s="208"/>
      <c r="I10" s="209"/>
    </row>
    <row r="11" spans="1:14" ht="106.15" customHeight="1" x14ac:dyDescent="0.2">
      <c r="A11" s="52" t="s">
        <v>104</v>
      </c>
      <c r="B11" s="52" t="s">
        <v>75</v>
      </c>
      <c r="C11" s="52" t="s">
        <v>133</v>
      </c>
      <c r="D11" s="201">
        <v>50</v>
      </c>
      <c r="E11" s="96"/>
      <c r="F11" s="96">
        <f>D11/$D$8</f>
        <v>0.18181818181818182</v>
      </c>
      <c r="G11" s="96" t="e">
        <f t="shared" ref="G11:G13" si="1">D11/$M$3</f>
        <v>#REF!</v>
      </c>
      <c r="H11" s="204">
        <f>'1. Audit Entry Form'!E28</f>
        <v>0</v>
      </c>
      <c r="I11" s="98">
        <f>'1. Audit Entry Form'!L28</f>
        <v>0</v>
      </c>
    </row>
    <row r="12" spans="1:14" ht="96.6" customHeight="1" x14ac:dyDescent="0.2">
      <c r="A12" s="52" t="s">
        <v>105</v>
      </c>
      <c r="B12" s="52" t="s">
        <v>76</v>
      </c>
      <c r="C12" s="52" t="s">
        <v>125</v>
      </c>
      <c r="D12" s="202"/>
      <c r="E12" s="96"/>
      <c r="F12" s="96">
        <f>D12/$D$8</f>
        <v>0</v>
      </c>
      <c r="G12" s="96" t="e">
        <f t="shared" si="1"/>
        <v>#REF!</v>
      </c>
      <c r="H12" s="205"/>
      <c r="I12" s="98">
        <f>'1. Audit Entry Form'!L29</f>
        <v>0</v>
      </c>
    </row>
    <row r="13" spans="1:14" ht="72.599999999999994" customHeight="1" x14ac:dyDescent="0.2">
      <c r="A13" s="52" t="s">
        <v>106</v>
      </c>
      <c r="B13" s="52" t="s">
        <v>77</v>
      </c>
      <c r="C13" s="52" t="s">
        <v>126</v>
      </c>
      <c r="D13" s="202"/>
      <c r="E13" s="96"/>
      <c r="F13" s="96">
        <f>D13/$D$8</f>
        <v>0</v>
      </c>
      <c r="G13" s="96" t="e">
        <f t="shared" si="1"/>
        <v>#REF!</v>
      </c>
      <c r="H13" s="205"/>
      <c r="I13" s="98">
        <f>'1. Audit Entry Form'!L30</f>
        <v>0</v>
      </c>
    </row>
    <row r="14" spans="1:14" ht="61.15" customHeight="1" x14ac:dyDescent="0.2">
      <c r="A14" s="52" t="s">
        <v>107</v>
      </c>
      <c r="B14" s="52" t="s">
        <v>78</v>
      </c>
      <c r="C14" s="52" t="s">
        <v>120</v>
      </c>
      <c r="D14" s="203"/>
      <c r="E14" s="96"/>
      <c r="F14" s="96">
        <f>D14/$D$8</f>
        <v>0</v>
      </c>
      <c r="G14" s="96" t="e">
        <f t="shared" si="0"/>
        <v>#REF!</v>
      </c>
      <c r="H14" s="206"/>
      <c r="I14" s="98">
        <f>'1. Audit Entry Form'!L31</f>
        <v>0</v>
      </c>
    </row>
    <row r="15" spans="1:14" ht="31.5" customHeight="1" x14ac:dyDescent="0.2">
      <c r="A15" s="52" t="s">
        <v>108</v>
      </c>
      <c r="B15" s="52" t="s">
        <v>79</v>
      </c>
      <c r="C15" s="52" t="s">
        <v>80</v>
      </c>
      <c r="D15" s="95">
        <v>50</v>
      </c>
      <c r="E15" s="96"/>
      <c r="F15" s="96"/>
      <c r="G15" s="96"/>
      <c r="H15" s="97">
        <f>'1. Audit Entry Form'!E32</f>
        <v>0</v>
      </c>
      <c r="I15" s="98">
        <f>'1. Audit Entry Form'!L32</f>
        <v>0</v>
      </c>
    </row>
    <row r="16" spans="1:14" ht="84.95" customHeight="1" x14ac:dyDescent="0.2">
      <c r="A16" s="75" t="s">
        <v>112</v>
      </c>
      <c r="B16" s="75" t="s">
        <v>72</v>
      </c>
      <c r="C16" s="76" t="s">
        <v>113</v>
      </c>
      <c r="D16" s="95">
        <v>0</v>
      </c>
      <c r="E16" s="96"/>
      <c r="F16" s="96"/>
      <c r="G16" s="96"/>
      <c r="H16" s="97" t="str">
        <f>IF('1. Audit Entry Form'!E33="YES", "FAIL", "0")</f>
        <v>0</v>
      </c>
      <c r="I16" s="98">
        <f>'1. Audit Entry Form'!L33</f>
        <v>0</v>
      </c>
    </row>
    <row r="17" spans="1:13" ht="84.95" customHeight="1" x14ac:dyDescent="0.2">
      <c r="A17" s="75" t="s">
        <v>109</v>
      </c>
      <c r="B17" s="75" t="s">
        <v>127</v>
      </c>
      <c r="C17" s="52" t="s">
        <v>128</v>
      </c>
      <c r="D17" s="95">
        <v>50</v>
      </c>
      <c r="E17" s="96"/>
      <c r="F17" s="96"/>
      <c r="G17" s="96"/>
      <c r="H17" s="97">
        <f>'3. Catching and Transport'!E34</f>
        <v>0</v>
      </c>
      <c r="I17" s="98">
        <f>'1. Audit Entry Form'!L34</f>
        <v>0</v>
      </c>
    </row>
    <row r="18" spans="1:13" ht="84.95" customHeight="1" x14ac:dyDescent="0.2">
      <c r="A18" s="75" t="s">
        <v>117</v>
      </c>
      <c r="B18" s="75" t="s">
        <v>119</v>
      </c>
      <c r="C18" s="52" t="s">
        <v>118</v>
      </c>
      <c r="D18" s="95">
        <v>50</v>
      </c>
      <c r="E18" s="96"/>
      <c r="F18" s="96"/>
      <c r="G18" s="96"/>
      <c r="H18" s="97">
        <f>'3. Catching and Transport'!E35</f>
        <v>0</v>
      </c>
      <c r="I18" s="98"/>
    </row>
    <row r="19" spans="1:13" s="50" customFormat="1" ht="50.1" customHeight="1" x14ac:dyDescent="0.2">
      <c r="A19" s="49" t="s">
        <v>81</v>
      </c>
      <c r="B19" s="49"/>
      <c r="C19" s="49"/>
      <c r="D19" s="49">
        <v>100</v>
      </c>
      <c r="E19" s="93"/>
      <c r="F19" s="94"/>
      <c r="G19" s="94"/>
      <c r="H19" s="92"/>
      <c r="I19" s="49"/>
      <c r="L19" s="51"/>
      <c r="M19" s="54"/>
    </row>
    <row r="20" spans="1:13" ht="90.6" customHeight="1" x14ac:dyDescent="0.2">
      <c r="A20" s="52" t="s">
        <v>82</v>
      </c>
      <c r="B20" s="52" t="s">
        <v>83</v>
      </c>
      <c r="C20" s="52" t="s">
        <v>84</v>
      </c>
      <c r="D20" s="95">
        <v>50</v>
      </c>
      <c r="E20" s="96"/>
      <c r="F20" s="96"/>
      <c r="G20" s="96"/>
      <c r="H20" s="97">
        <f>'1. Audit Entry Form'!E36</f>
        <v>0</v>
      </c>
      <c r="I20" s="98">
        <f>'1. Audit Entry Form'!L35</f>
        <v>0</v>
      </c>
    </row>
    <row r="21" spans="1:13" ht="63.6" customHeight="1" x14ac:dyDescent="0.2">
      <c r="A21" s="52" t="s">
        <v>85</v>
      </c>
      <c r="B21" s="52" t="s">
        <v>134</v>
      </c>
      <c r="C21" s="52" t="s">
        <v>135</v>
      </c>
      <c r="D21" s="95">
        <v>50</v>
      </c>
      <c r="E21" s="96"/>
      <c r="F21" s="96"/>
      <c r="G21" s="96"/>
      <c r="H21" s="97">
        <f>'1. Audit Entry Form'!E37</f>
        <v>0</v>
      </c>
      <c r="I21" s="98">
        <f>'1. Audit Entry Form'!L36</f>
        <v>0</v>
      </c>
    </row>
    <row r="22" spans="1:13" ht="31.5" x14ac:dyDescent="0.2">
      <c r="A22" s="49" t="s">
        <v>86</v>
      </c>
      <c r="B22" s="49"/>
      <c r="C22" s="49"/>
      <c r="D22" s="49">
        <v>0</v>
      </c>
      <c r="E22" s="99"/>
      <c r="F22" s="94"/>
      <c r="G22" s="94"/>
      <c r="H22" s="92"/>
      <c r="I22" s="49"/>
    </row>
    <row r="23" spans="1:13" ht="83.25" customHeight="1" x14ac:dyDescent="0.2">
      <c r="A23" s="52" t="s">
        <v>89</v>
      </c>
      <c r="B23" s="52" t="s">
        <v>50</v>
      </c>
      <c r="C23" s="52" t="s">
        <v>53</v>
      </c>
      <c r="D23" s="95">
        <v>0</v>
      </c>
      <c r="E23" s="96"/>
      <c r="F23" s="96"/>
      <c r="G23" s="96"/>
      <c r="H23" s="97" t="str">
        <f>IF('1. Audit Entry Form'!E37="YES", "FAIL", "0")</f>
        <v>0</v>
      </c>
      <c r="I23" s="98">
        <f>'1. Audit Entry Form'!L37</f>
        <v>0</v>
      </c>
    </row>
    <row r="24" spans="1:13" x14ac:dyDescent="0.2">
      <c r="A24" s="55"/>
    </row>
    <row r="25" spans="1:13" x14ac:dyDescent="0.2">
      <c r="A25" s="55"/>
    </row>
  </sheetData>
  <sheetProtection selectLockedCells="1"/>
  <customSheetViews>
    <customSheetView guid="{021C8937-E5DC-4EEC-B1B0-5D0A045D3A93}" scale="80" showPageBreaks="1" fitToPage="1" printArea="1" hiddenColumns="1" view="pageBreakPreview" topLeftCell="A13">
      <selection activeCell="H15" activeCellId="3" sqref="H3:I5 H7:I9 H11:I14 H15:I16"/>
      <rowBreaks count="1" manualBreakCount="1">
        <brk id="14" max="8" man="1"/>
      </rowBreaks>
      <colBreaks count="1" manualBreakCount="1">
        <brk id="7" max="15" man="1"/>
      </colBreaks>
      <pageMargins left="0.25" right="0.25" top="0.75" bottom="0.75" header="0.3" footer="0.3"/>
      <pageSetup scale="76" fitToHeight="0" orientation="landscape" r:id="rId1"/>
    </customSheetView>
    <customSheetView guid="{C62255E3-4BBD-4D52-9A28-B09036565113}" scale="60" showPageBreaks="1" fitToPage="1" printArea="1" hiddenColumns="1" view="pageBreakPreview" topLeftCell="A13">
      <selection activeCell="I15" sqref="I15"/>
      <pageMargins left="0.25" right="0.25" top="0.75" bottom="0.75" header="0.3" footer="0.3"/>
      <pageSetup scale="74" fitToHeight="0" orientation="landscape" r:id="rId2"/>
    </customSheetView>
    <customSheetView guid="{1F1C7B1E-6480-443B-8699-8DB4E2051728}" scale="80" showPageBreaks="1" fitToPage="1" printArea="1" hiddenColumns="1" view="pageBreakPreview" topLeftCell="A13">
      <selection activeCell="B16" sqref="B16"/>
      <pageMargins left="0.25" right="0.25" top="0.75" bottom="0.75" header="0.3" footer="0.3"/>
      <pageSetup scale="76" fitToHeight="0" orientation="landscape" r:id="rId3"/>
    </customSheetView>
  </customSheetViews>
  <mergeCells count="3">
    <mergeCell ref="D11:D14"/>
    <mergeCell ref="H11:H14"/>
    <mergeCell ref="A10:I10"/>
  </mergeCells>
  <conditionalFormatting sqref="I3:I5">
    <cfRule type="cellIs" dxfId="10" priority="25" operator="equal">
      <formula>0</formula>
    </cfRule>
  </conditionalFormatting>
  <conditionalFormatting sqref="I9 I14:I15">
    <cfRule type="cellIs" dxfId="9" priority="24" operator="equal">
      <formula>0</formula>
    </cfRule>
  </conditionalFormatting>
  <conditionalFormatting sqref="I23">
    <cfRule type="cellIs" dxfId="8" priority="6" operator="equal">
      <formula>0</formula>
    </cfRule>
  </conditionalFormatting>
  <conditionalFormatting sqref="I16:I18">
    <cfRule type="cellIs" dxfId="7" priority="2" operator="equal">
      <formula>0</formula>
    </cfRule>
  </conditionalFormatting>
  <conditionalFormatting sqref="I6">
    <cfRule type="cellIs" dxfId="6" priority="12" operator="equal">
      <formula>0</formula>
    </cfRule>
  </conditionalFormatting>
  <conditionalFormatting sqref="I21">
    <cfRule type="cellIs" dxfId="5" priority="7" operator="equal">
      <formula>0</formula>
    </cfRule>
  </conditionalFormatting>
  <conditionalFormatting sqref="I20">
    <cfRule type="cellIs" dxfId="4" priority="8" operator="equal">
      <formula>0</formula>
    </cfRule>
  </conditionalFormatting>
  <conditionalFormatting sqref="I11">
    <cfRule type="cellIs" dxfId="3" priority="5" operator="equal">
      <formula>0</formula>
    </cfRule>
  </conditionalFormatting>
  <conditionalFormatting sqref="I12">
    <cfRule type="cellIs" dxfId="2" priority="4" operator="equal">
      <formula>0</formula>
    </cfRule>
  </conditionalFormatting>
  <conditionalFormatting sqref="I13">
    <cfRule type="cellIs" dxfId="1" priority="3" operator="equal">
      <formula>0</formula>
    </cfRule>
  </conditionalFormatting>
  <conditionalFormatting sqref="I7">
    <cfRule type="cellIs" dxfId="0" priority="1" operator="equal">
      <formula>0</formula>
    </cfRule>
  </conditionalFormatting>
  <pageMargins left="0.25" right="0.25" top="0.75" bottom="0.75" header="0.3" footer="0.3"/>
  <pageSetup scale="76" fitToHeight="0" orientation="landscape" r:id="rId4"/>
  <headerFooter>
    <oddHeader>&amp;A</oddHeader>
    <oddFooter>&amp;RPage &amp;P</oddFooter>
  </headerFooter>
  <rowBreaks count="2" manualBreakCount="2">
    <brk id="7" max="8" man="1"/>
    <brk id="18" max="8" man="1"/>
  </rowBreaks>
  <colBreaks count="1" manualBreakCount="1">
    <brk id="7" max="15" man="1"/>
  </colBreaks>
  <legacy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Revised Overview</vt:lpstr>
      <vt:lpstr>1. Audit Entry Form</vt:lpstr>
      <vt:lpstr>2. Audit Cover Sheet</vt:lpstr>
      <vt:lpstr>3. Catching and Transport</vt:lpstr>
      <vt:lpstr>'2. Audit Cover Sheet'!Print_Area</vt:lpstr>
      <vt:lpstr>'3. Catching and Transport'!Print_Area</vt:lpstr>
      <vt:lpstr>'3. Catching and Transport'!Print_Titles</vt:lpstr>
    </vt:vector>
  </TitlesOfParts>
  <Company>JOTS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Link_Tereasa_A</dc:creator>
  <cp:lastModifiedBy>Beth Breeding</cp:lastModifiedBy>
  <cp:lastPrinted>2021-10-08T20:01:37Z</cp:lastPrinted>
  <dcterms:created xsi:type="dcterms:W3CDTF">2014-06-06T15:01:41Z</dcterms:created>
  <dcterms:modified xsi:type="dcterms:W3CDTF">2021-10-14T17:19:46Z</dcterms:modified>
</cp:coreProperties>
</file>